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zrh96513\Downloads\"/>
    </mc:Choice>
  </mc:AlternateContent>
  <xr:revisionPtr revIDLastSave="0" documentId="13_ncr:1_{3CBA20BF-34D5-4871-AC9F-1328B4EAA1DE}" xr6:coauthVersionLast="47" xr6:coauthVersionMax="47" xr10:uidLastSave="{00000000-0000-0000-0000-000000000000}"/>
  <bookViews>
    <workbookView xWindow="-108" yWindow="-108" windowWidth="23256" windowHeight="12456" xr2:uid="{A7C0D3F7-AA07-4A81-88A0-A464ED61B83B}"/>
  </bookViews>
  <sheets>
    <sheet name="Fringe Allocation Examp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8" i="2" l="1"/>
  <c r="N57" i="2"/>
  <c r="L58" i="2"/>
  <c r="K57" i="2"/>
  <c r="K56" i="2"/>
  <c r="J57" i="2"/>
  <c r="F62" i="2"/>
  <c r="N56" i="2"/>
  <c r="N50" i="2"/>
  <c r="K50" i="2"/>
  <c r="K47" i="2"/>
  <c r="K46" i="2"/>
  <c r="N47" i="2"/>
  <c r="N46" i="2"/>
  <c r="F61" i="2"/>
  <c r="F51" i="2"/>
  <c r="J47" i="2" s="1"/>
  <c r="L47" i="2" s="1"/>
  <c r="N35" i="2"/>
  <c r="N34" i="2"/>
  <c r="K35" i="2"/>
  <c r="K34" i="2"/>
  <c r="F40" i="2"/>
  <c r="J35" i="2" s="1"/>
  <c r="F39" i="2"/>
  <c r="N28" i="2"/>
  <c r="N25" i="2"/>
  <c r="N24" i="2"/>
  <c r="K28" i="2"/>
  <c r="K25" i="2"/>
  <c r="K24" i="2"/>
  <c r="F29" i="2"/>
  <c r="J28" i="2" s="1"/>
  <c r="C18" i="2"/>
  <c r="F9" i="2"/>
  <c r="L57" i="2" l="1"/>
  <c r="O57" i="2"/>
  <c r="O47" i="2"/>
  <c r="J50" i="2"/>
  <c r="L50" i="2" s="1"/>
  <c r="J56" i="2"/>
  <c r="L56" i="2" s="1"/>
  <c r="J46" i="2"/>
  <c r="J34" i="2"/>
  <c r="L34" i="2" s="1"/>
  <c r="L35" i="2"/>
  <c r="O28" i="2"/>
  <c r="J25" i="2"/>
  <c r="O25" i="2" s="1"/>
  <c r="J24" i="2"/>
  <c r="O24" i="2" s="1"/>
  <c r="L28" i="2"/>
  <c r="O35" i="2"/>
  <c r="L36" i="2" l="1"/>
  <c r="L46" i="2"/>
  <c r="L51" i="2" s="1"/>
  <c r="O56" i="2"/>
  <c r="O50" i="2"/>
  <c r="O46" i="2"/>
  <c r="L25" i="2"/>
  <c r="L24" i="2"/>
  <c r="O34" i="2"/>
  <c r="O36" i="2" s="1"/>
  <c r="O29" i="2"/>
  <c r="L29" i="2" l="1"/>
  <c r="O51" i="2"/>
</calcChain>
</file>

<file path=xl/sharedStrings.xml><?xml version="1.0" encoding="utf-8"?>
<sst xmlns="http://schemas.openxmlformats.org/spreadsheetml/2006/main" count="277" uniqueCount="66">
  <si>
    <t>Employer Fringe Expenditures:</t>
  </si>
  <si>
    <t xml:space="preserve">  ER OASDI</t>
  </si>
  <si>
    <t xml:space="preserve">  ER MED</t>
  </si>
  <si>
    <t xml:space="preserve">  COVA Health Aware</t>
  </si>
  <si>
    <t xml:space="preserve">  457 Deferred Compensation</t>
  </si>
  <si>
    <t>Amount</t>
  </si>
  <si>
    <t xml:space="preserve">  RGS</t>
  </si>
  <si>
    <t xml:space="preserve">  VAC</t>
  </si>
  <si>
    <t xml:space="preserve">  OTS</t>
  </si>
  <si>
    <t xml:space="preserve">  PRW</t>
  </si>
  <si>
    <t xml:space="preserve">  MNT - Non Taxable</t>
  </si>
  <si>
    <t>Mobile Device NonTaxable</t>
  </si>
  <si>
    <t>Overtime- Salaried Time + Half</t>
  </si>
  <si>
    <t>Premium Reward</t>
  </si>
  <si>
    <t>Regular Time - Salaried</t>
  </si>
  <si>
    <t>Vacation Leave Used</t>
  </si>
  <si>
    <t>Earnings Code</t>
  </si>
  <si>
    <t>Earnings Code Description</t>
  </si>
  <si>
    <t>Taxable/Nontaxable</t>
  </si>
  <si>
    <t>Creditable Compensation</t>
  </si>
  <si>
    <t>Nontaxable</t>
  </si>
  <si>
    <t xml:space="preserve">Taxable  </t>
  </si>
  <si>
    <t>Yes</t>
  </si>
  <si>
    <t>No</t>
  </si>
  <si>
    <t>Earnings Amount</t>
  </si>
  <si>
    <t xml:space="preserve"> Total Gross Pay</t>
  </si>
  <si>
    <t>Taxes</t>
  </si>
  <si>
    <t>Employer Deductions</t>
  </si>
  <si>
    <t>Chartfield B</t>
  </si>
  <si>
    <t>Chartfield C</t>
  </si>
  <si>
    <t>1,900.00/3,000.00 =</t>
  </si>
  <si>
    <t>100.00/3,000.00=</t>
  </si>
  <si>
    <t>1,000.00/3,000.00=</t>
  </si>
  <si>
    <t xml:space="preserve">Applied to </t>
  </si>
  <si>
    <t>CF A</t>
  </si>
  <si>
    <t>CF B</t>
  </si>
  <si>
    <t>CF C</t>
  </si>
  <si>
    <t>ER MED</t>
  </si>
  <si>
    <t>1,900.00/2,900.00 =</t>
  </si>
  <si>
    <t>Taxes are only applied to taxable earnings (CF C had no taxable earnings in this scenario)</t>
  </si>
  <si>
    <t xml:space="preserve">  457 Deferred Comp.</t>
  </si>
  <si>
    <r>
      <rPr>
        <b/>
        <sz val="11"/>
        <color rgb="FFFF0000"/>
        <rFont val="Aptos Narrow"/>
        <family val="2"/>
        <scheme val="minor"/>
      </rPr>
      <t xml:space="preserve">Old </t>
    </r>
    <r>
      <rPr>
        <b/>
        <sz val="11"/>
        <color theme="1"/>
        <rFont val="Aptos Narrow"/>
        <family val="2"/>
        <scheme val="minor"/>
      </rPr>
      <t xml:space="preserve">allocation method percentages applied for </t>
    </r>
    <r>
      <rPr>
        <b/>
        <sz val="11"/>
        <color rgb="FFFF0000"/>
        <rFont val="Aptos Narrow"/>
        <family val="2"/>
        <scheme val="minor"/>
      </rPr>
      <t>taxes</t>
    </r>
  </si>
  <si>
    <r>
      <rPr>
        <b/>
        <sz val="11"/>
        <color rgb="FFFF0000"/>
        <rFont val="Aptos Narrow"/>
        <family val="2"/>
        <scheme val="minor"/>
      </rPr>
      <t xml:space="preserve">New </t>
    </r>
    <r>
      <rPr>
        <b/>
        <sz val="11"/>
        <color theme="1"/>
        <rFont val="Aptos Narrow"/>
        <family val="2"/>
        <scheme val="minor"/>
      </rPr>
      <t xml:space="preserve">allocation method percentages applied for </t>
    </r>
    <r>
      <rPr>
        <b/>
        <sz val="11"/>
        <color rgb="FFFF0000"/>
        <rFont val="Aptos Narrow"/>
        <family val="2"/>
        <scheme val="minor"/>
      </rPr>
      <t>taxes</t>
    </r>
  </si>
  <si>
    <r>
      <rPr>
        <b/>
        <sz val="11"/>
        <color rgb="FFFF0000"/>
        <rFont val="Aptos Narrow"/>
        <family val="2"/>
        <scheme val="minor"/>
      </rPr>
      <t>Old</t>
    </r>
    <r>
      <rPr>
        <b/>
        <sz val="11"/>
        <color theme="1"/>
        <rFont val="Aptos Narrow"/>
        <family val="2"/>
        <scheme val="minor"/>
      </rPr>
      <t xml:space="preserve"> allocation method percentages applied for </t>
    </r>
    <r>
      <rPr>
        <b/>
        <sz val="11"/>
        <color rgb="FFFF0000"/>
        <rFont val="Aptos Narrow"/>
        <family val="2"/>
        <scheme val="minor"/>
      </rPr>
      <t>employer deductions</t>
    </r>
  </si>
  <si>
    <r>
      <rPr>
        <b/>
        <sz val="11"/>
        <color rgb="FFFF0000"/>
        <rFont val="Aptos Narrow"/>
        <family val="2"/>
        <scheme val="minor"/>
      </rPr>
      <t xml:space="preserve">New </t>
    </r>
    <r>
      <rPr>
        <b/>
        <sz val="11"/>
        <color theme="1"/>
        <rFont val="Aptos Narrow"/>
        <family val="2"/>
        <scheme val="minor"/>
      </rPr>
      <t xml:space="preserve">allocation method percentages applied for </t>
    </r>
    <r>
      <rPr>
        <b/>
        <sz val="11"/>
        <color rgb="FFFF0000"/>
        <rFont val="Aptos Narrow"/>
        <family val="2"/>
        <scheme val="minor"/>
      </rPr>
      <t>employer deductions</t>
    </r>
  </si>
  <si>
    <t>Employer Fringe Expenditure Allocation Changes Detailed Example</t>
  </si>
  <si>
    <t>Baseline Information Used for Illustrations That Follow</t>
  </si>
  <si>
    <t>Initial Chartfield (CF) Applied</t>
  </si>
  <si>
    <t>Initial Chartfield  Applied</t>
  </si>
  <si>
    <t>CF A $1,900.00</t>
  </si>
  <si>
    <t>CF B $1.000.00</t>
  </si>
  <si>
    <t>CF C $100.00</t>
  </si>
  <si>
    <t>Taxes were applied to all earnings, taxable and nontaxable (CF A, B, and C in this scenario)</t>
  </si>
  <si>
    <t>Employer deductions were applied to all earnings (CF A, B, and C in this scenario)</t>
  </si>
  <si>
    <t>Chartfield A</t>
  </si>
  <si>
    <r>
      <t xml:space="preserve">Old vs. new allocation method for </t>
    </r>
    <r>
      <rPr>
        <b/>
        <sz val="14"/>
        <color rgb="FFFF0000"/>
        <rFont val="Aptos Narrow"/>
        <family val="2"/>
        <scheme val="minor"/>
      </rPr>
      <t>taxes</t>
    </r>
    <r>
      <rPr>
        <b/>
        <sz val="14"/>
        <color theme="1"/>
        <rFont val="Aptos Narrow"/>
        <family val="2"/>
        <scheme val="minor"/>
      </rPr>
      <t>:</t>
    </r>
  </si>
  <si>
    <r>
      <t xml:space="preserve">Old vs. new allocation method for </t>
    </r>
    <r>
      <rPr>
        <b/>
        <sz val="14"/>
        <color rgb="FFFF0000"/>
        <rFont val="Aptos Narrow"/>
        <family val="2"/>
        <scheme val="minor"/>
      </rPr>
      <t>employer deductions</t>
    </r>
    <r>
      <rPr>
        <b/>
        <sz val="14"/>
        <color theme="1"/>
        <rFont val="Aptos Narrow"/>
        <family val="2"/>
        <scheme val="minor"/>
      </rPr>
      <t>:</t>
    </r>
  </si>
  <si>
    <r>
      <rPr>
        <b/>
        <sz val="12"/>
        <color rgb="FFFF0000"/>
        <rFont val="Aptos Narrow"/>
        <family val="2"/>
        <scheme val="minor"/>
      </rPr>
      <t xml:space="preserve">Old </t>
    </r>
    <r>
      <rPr>
        <b/>
        <sz val="12"/>
        <color theme="1"/>
        <rFont val="Aptos Narrow"/>
        <family val="2"/>
        <scheme val="minor"/>
      </rPr>
      <t xml:space="preserve"> Allocation Method</t>
    </r>
  </si>
  <si>
    <r>
      <rPr>
        <b/>
        <sz val="12"/>
        <color rgb="FFFF0000"/>
        <rFont val="Aptos Narrow"/>
        <family val="2"/>
        <scheme val="minor"/>
      </rPr>
      <t xml:space="preserve">New </t>
    </r>
    <r>
      <rPr>
        <b/>
        <sz val="12"/>
        <color theme="1"/>
        <rFont val="Aptos Narrow"/>
        <family val="2"/>
        <scheme val="minor"/>
      </rPr>
      <t xml:space="preserve"> Allocation Method</t>
    </r>
  </si>
  <si>
    <r>
      <rPr>
        <b/>
        <sz val="12"/>
        <color rgb="FFFF0000"/>
        <rFont val="Aptos Narrow"/>
        <family val="2"/>
        <scheme val="minor"/>
      </rPr>
      <t xml:space="preserve">Old  </t>
    </r>
    <r>
      <rPr>
        <b/>
        <sz val="12"/>
        <color theme="1"/>
        <rFont val="Aptos Narrow"/>
        <family val="2"/>
        <scheme val="minor"/>
      </rPr>
      <t>Allocation Method</t>
    </r>
  </si>
  <si>
    <r>
      <rPr>
        <b/>
        <sz val="12"/>
        <color rgb="FFFF0000"/>
        <rFont val="Aptos Narrow"/>
        <family val="2"/>
        <scheme val="minor"/>
      </rPr>
      <t>New</t>
    </r>
    <r>
      <rPr>
        <b/>
        <sz val="12"/>
        <color theme="1"/>
        <rFont val="Aptos Narrow"/>
        <family val="2"/>
        <scheme val="minor"/>
      </rPr>
      <t xml:space="preserve">  Allocation Method</t>
    </r>
  </si>
  <si>
    <t>Non-Productive Pay</t>
  </si>
  <si>
    <t>CF B $300.00</t>
  </si>
  <si>
    <t>1,900.00/2,200.00 =</t>
  </si>
  <si>
    <t>300.00/2,200.00 =</t>
  </si>
  <si>
    <t>Employer deductions are only applied to creditable compensation earnings and non-productive pay (CF B and C had no creditable compensation earnings; CF B had some non-productive pay and CF C had no non-productive pay  in this scenario)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</si>
</sst>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sz val="11"/>
      <name val="Aptos Narrow"/>
      <family val="2"/>
      <scheme val="minor"/>
    </font>
    <font>
      <strike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10" fontId="0" fillId="2" borderId="0" xfId="1" applyNumberFormat="1" applyFont="1" applyFill="1"/>
    <xf numFmtId="44" fontId="0" fillId="2" borderId="0" xfId="0" applyNumberFormat="1" applyFill="1"/>
    <xf numFmtId="43" fontId="0" fillId="2" borderId="0" xfId="0" applyNumberFormat="1" applyFill="1"/>
    <xf numFmtId="43" fontId="0" fillId="2" borderId="2" xfId="0" applyNumberFormat="1" applyFill="1" applyBorder="1"/>
    <xf numFmtId="44" fontId="0" fillId="2" borderId="3" xfId="0" applyNumberFormat="1" applyFill="1" applyBorder="1"/>
    <xf numFmtId="0" fontId="0" fillId="2" borderId="0" xfId="0" applyFill="1" applyAlignment="1">
      <alignment horizontal="center"/>
    </xf>
    <xf numFmtId="0" fontId="0" fillId="2" borderId="0" xfId="0" quotePrefix="1" applyFill="1" applyAlignment="1">
      <alignment horizontal="right"/>
    </xf>
    <xf numFmtId="43" fontId="3" fillId="2" borderId="2" xfId="0" applyNumberFormat="1" applyFont="1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2" fillId="2" borderId="8" xfId="0" applyFont="1" applyFill="1" applyBorder="1"/>
    <xf numFmtId="0" fontId="0" fillId="2" borderId="0" xfId="0" applyFill="1" applyAlignment="1">
      <alignment horizontal="center" wrapText="1"/>
    </xf>
    <xf numFmtId="0" fontId="0" fillId="2" borderId="6" xfId="0" applyFill="1" applyBorder="1"/>
    <xf numFmtId="0" fontId="0" fillId="2" borderId="7" xfId="0" applyFill="1" applyBorder="1"/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44" fontId="3" fillId="2" borderId="4" xfId="0" applyNumberFormat="1" applyFont="1" applyFill="1" applyBorder="1"/>
    <xf numFmtId="44" fontId="0" fillId="2" borderId="3" xfId="2" applyFont="1" applyFill="1" applyBorder="1"/>
    <xf numFmtId="44" fontId="5" fillId="2" borderId="3" xfId="0" applyNumberFormat="1" applyFont="1" applyFill="1" applyBorder="1"/>
    <xf numFmtId="43" fontId="5" fillId="2" borderId="2" xfId="0" applyNumberFormat="1" applyFont="1" applyFill="1" applyBorder="1"/>
    <xf numFmtId="0" fontId="5" fillId="2" borderId="0" xfId="0" applyFont="1" applyFill="1" applyAlignment="1">
      <alignment horizontal="center"/>
    </xf>
    <xf numFmtId="44" fontId="5" fillId="2" borderId="0" xfId="0" applyNumberFormat="1" applyFont="1" applyFill="1"/>
    <xf numFmtId="10" fontId="0" fillId="2" borderId="0" xfId="1" applyNumberFormat="1" applyFont="1" applyFill="1" applyBorder="1"/>
    <xf numFmtId="44" fontId="0" fillId="2" borderId="0" xfId="2" applyFont="1" applyFill="1" applyBorder="1"/>
    <xf numFmtId="43" fontId="5" fillId="2" borderId="0" xfId="0" applyNumberFormat="1" applyFont="1" applyFill="1"/>
    <xf numFmtId="0" fontId="4" fillId="2" borderId="0" xfId="0" applyFont="1" applyFill="1" applyAlignment="1">
      <alignment horizontal="center"/>
    </xf>
    <xf numFmtId="0" fontId="3" fillId="2" borderId="8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3" fillId="2" borderId="0" xfId="0" applyNumberFormat="1" applyFont="1" applyFill="1"/>
    <xf numFmtId="0" fontId="9" fillId="2" borderId="0" xfId="0" applyFont="1" applyFill="1"/>
    <xf numFmtId="0" fontId="10" fillId="2" borderId="0" xfId="0" applyFont="1" applyFill="1"/>
    <xf numFmtId="0" fontId="10" fillId="2" borderId="5" xfId="0" applyFont="1" applyFill="1" applyBorder="1"/>
    <xf numFmtId="0" fontId="12" fillId="2" borderId="8" xfId="0" applyFont="1" applyFill="1" applyBorder="1" applyAlignment="1">
      <alignment horizontal="center"/>
    </xf>
    <xf numFmtId="43" fontId="0" fillId="2" borderId="0" xfId="2" applyNumberFormat="1" applyFont="1" applyFill="1" applyBorder="1"/>
    <xf numFmtId="43" fontId="0" fillId="2" borderId="2" xfId="2" applyNumberFormat="1" applyFont="1" applyFill="1" applyBorder="1"/>
    <xf numFmtId="44" fontId="0" fillId="2" borderId="1" xfId="0" applyNumberFormat="1" applyFill="1" applyBorder="1"/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1143000</xdr:colOff>
      <xdr:row>24</xdr:row>
      <xdr:rowOff>45720</xdr:rowOff>
    </xdr:from>
    <xdr:to>
      <xdr:col>5</xdr:col>
      <xdr:colOff>1215389</xdr:colOff>
      <xdr:row>26</xdr:row>
      <xdr:rowOff>146685</xdr:rowOff>
    </xdr:to>
    <xdr:sp macro="" textlink="">
      <xdr:nvSpPr>
        <xdr:cNvPr id="8" name="Right Bracket 7">
          <a:extLst>
            <a:ext uri="{FF2B5EF4-FFF2-40B4-BE49-F238E27FC236}">
              <a16:creationId xmlns:a16="http://schemas.microsoft.com/office/drawing/2014/main" id="{313A4C6B-0879-4A6D-9F2F-8022695E378A}"/>
            </a:ext>
          </a:extLst>
        </xdr:cNvPr>
        <xdr:cNvSpPr/>
      </xdr:nvSpPr>
      <xdr:spPr>
        <a:xfrm>
          <a:off x="7863840" y="5478780"/>
          <a:ext cx="72389" cy="481965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1175385</xdr:colOff>
      <xdr:row>22</xdr:row>
      <xdr:rowOff>533400</xdr:rowOff>
    </xdr:from>
    <xdr:to>
      <xdr:col>6</xdr:col>
      <xdr:colOff>1904</xdr:colOff>
      <xdr:row>23</xdr:row>
      <xdr:rowOff>158115</xdr:rowOff>
    </xdr:to>
    <xdr:sp macro="" textlink="">
      <xdr:nvSpPr>
        <xdr:cNvPr id="9" name="Right Bracket 8">
          <a:extLst>
            <a:ext uri="{FF2B5EF4-FFF2-40B4-BE49-F238E27FC236}">
              <a16:creationId xmlns:a16="http://schemas.microsoft.com/office/drawing/2014/main" id="{512C3F08-2AB4-490A-B736-AF0A8EE5F0D0}"/>
            </a:ext>
          </a:extLst>
        </xdr:cNvPr>
        <xdr:cNvSpPr/>
      </xdr:nvSpPr>
      <xdr:spPr>
        <a:xfrm>
          <a:off x="7896225" y="5204460"/>
          <a:ext cx="45719" cy="196215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1177290</xdr:colOff>
      <xdr:row>27</xdr:row>
      <xdr:rowOff>38100</xdr:rowOff>
    </xdr:from>
    <xdr:to>
      <xdr:col>6</xdr:col>
      <xdr:colOff>3809</xdr:colOff>
      <xdr:row>27</xdr:row>
      <xdr:rowOff>158115</xdr:rowOff>
    </xdr:to>
    <xdr:sp macro="" textlink="">
      <xdr:nvSpPr>
        <xdr:cNvPr id="10" name="Right Bracket 9">
          <a:extLst>
            <a:ext uri="{FF2B5EF4-FFF2-40B4-BE49-F238E27FC236}">
              <a16:creationId xmlns:a16="http://schemas.microsoft.com/office/drawing/2014/main" id="{F5380BAE-D9BC-459D-AD92-4589A291D45C}"/>
            </a:ext>
          </a:extLst>
        </xdr:cNvPr>
        <xdr:cNvSpPr/>
      </xdr:nvSpPr>
      <xdr:spPr>
        <a:xfrm>
          <a:off x="7898130" y="6042660"/>
          <a:ext cx="45719" cy="120015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1162050</xdr:colOff>
      <xdr:row>34</xdr:row>
      <xdr:rowOff>38100</xdr:rowOff>
    </xdr:from>
    <xdr:to>
      <xdr:col>6</xdr:col>
      <xdr:colOff>7620</xdr:colOff>
      <xdr:row>37</xdr:row>
      <xdr:rowOff>0</xdr:rowOff>
    </xdr:to>
    <xdr:sp macro="" textlink="">
      <xdr:nvSpPr>
        <xdr:cNvPr id="11" name="Right Bracket 10">
          <a:extLst>
            <a:ext uri="{FF2B5EF4-FFF2-40B4-BE49-F238E27FC236}">
              <a16:creationId xmlns:a16="http://schemas.microsoft.com/office/drawing/2014/main" id="{CDD8ABCA-6808-437D-ACDD-48035A4C21C7}"/>
            </a:ext>
          </a:extLst>
        </xdr:cNvPr>
        <xdr:cNvSpPr/>
      </xdr:nvSpPr>
      <xdr:spPr>
        <a:xfrm>
          <a:off x="7882890" y="7879080"/>
          <a:ext cx="64770" cy="579120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1165860</xdr:colOff>
      <xdr:row>32</xdr:row>
      <xdr:rowOff>541020</xdr:rowOff>
    </xdr:from>
    <xdr:to>
      <xdr:col>6</xdr:col>
      <xdr:colOff>1904</xdr:colOff>
      <xdr:row>33</xdr:row>
      <xdr:rowOff>158115</xdr:rowOff>
    </xdr:to>
    <xdr:sp macro="" textlink="">
      <xdr:nvSpPr>
        <xdr:cNvPr id="12" name="Right Bracket 11">
          <a:extLst>
            <a:ext uri="{FF2B5EF4-FFF2-40B4-BE49-F238E27FC236}">
              <a16:creationId xmlns:a16="http://schemas.microsoft.com/office/drawing/2014/main" id="{A0B4F4CD-38C2-46C9-B3CD-A1A7C5478B33}"/>
            </a:ext>
          </a:extLst>
        </xdr:cNvPr>
        <xdr:cNvSpPr/>
      </xdr:nvSpPr>
      <xdr:spPr>
        <a:xfrm>
          <a:off x="7886700" y="7620000"/>
          <a:ext cx="55244" cy="188595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1173481</xdr:colOff>
      <xdr:row>46</xdr:row>
      <xdr:rowOff>22860</xdr:rowOff>
    </xdr:from>
    <xdr:to>
      <xdr:col>6</xdr:col>
      <xdr:colOff>11429</xdr:colOff>
      <xdr:row>48</xdr:row>
      <xdr:rowOff>144780</xdr:rowOff>
    </xdr:to>
    <xdr:sp macro="" textlink="">
      <xdr:nvSpPr>
        <xdr:cNvPr id="15" name="Right Bracket 14">
          <a:extLst>
            <a:ext uri="{FF2B5EF4-FFF2-40B4-BE49-F238E27FC236}">
              <a16:creationId xmlns:a16="http://schemas.microsoft.com/office/drawing/2014/main" id="{E5BA7A98-FDA8-4ADB-965C-2E9A3CEC8170}"/>
            </a:ext>
          </a:extLst>
        </xdr:cNvPr>
        <xdr:cNvSpPr/>
      </xdr:nvSpPr>
      <xdr:spPr>
        <a:xfrm>
          <a:off x="7894321" y="10668000"/>
          <a:ext cx="57148" cy="502920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1173480</xdr:colOff>
      <xdr:row>44</xdr:row>
      <xdr:rowOff>533400</xdr:rowOff>
    </xdr:from>
    <xdr:to>
      <xdr:col>6</xdr:col>
      <xdr:colOff>1904</xdr:colOff>
      <xdr:row>45</xdr:row>
      <xdr:rowOff>158115</xdr:rowOff>
    </xdr:to>
    <xdr:sp macro="" textlink="">
      <xdr:nvSpPr>
        <xdr:cNvPr id="16" name="Right Bracket 15">
          <a:extLst>
            <a:ext uri="{FF2B5EF4-FFF2-40B4-BE49-F238E27FC236}">
              <a16:creationId xmlns:a16="http://schemas.microsoft.com/office/drawing/2014/main" id="{6A58CA76-91C6-4746-9446-9561844C8838}"/>
            </a:ext>
          </a:extLst>
        </xdr:cNvPr>
        <xdr:cNvSpPr/>
      </xdr:nvSpPr>
      <xdr:spPr>
        <a:xfrm>
          <a:off x="7894320" y="10416540"/>
          <a:ext cx="47624" cy="196215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1177289</xdr:colOff>
      <xdr:row>49</xdr:row>
      <xdr:rowOff>38100</xdr:rowOff>
    </xdr:from>
    <xdr:to>
      <xdr:col>6</xdr:col>
      <xdr:colOff>3808</xdr:colOff>
      <xdr:row>49</xdr:row>
      <xdr:rowOff>156210</xdr:rowOff>
    </xdr:to>
    <xdr:sp macro="" textlink="">
      <xdr:nvSpPr>
        <xdr:cNvPr id="17" name="Right Bracket 16">
          <a:extLst>
            <a:ext uri="{FF2B5EF4-FFF2-40B4-BE49-F238E27FC236}">
              <a16:creationId xmlns:a16="http://schemas.microsoft.com/office/drawing/2014/main" id="{5E64DED3-999D-4A79-A244-D3C2043DA72E}"/>
            </a:ext>
          </a:extLst>
        </xdr:cNvPr>
        <xdr:cNvSpPr/>
      </xdr:nvSpPr>
      <xdr:spPr>
        <a:xfrm>
          <a:off x="7898129" y="11254740"/>
          <a:ext cx="45719" cy="118110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1173480</xdr:colOff>
      <xdr:row>55</xdr:row>
      <xdr:rowOff>22860</xdr:rowOff>
    </xdr:from>
    <xdr:to>
      <xdr:col>5</xdr:col>
      <xdr:colOff>1219199</xdr:colOff>
      <xdr:row>56</xdr:row>
      <xdr:rowOff>0</xdr:rowOff>
    </xdr:to>
    <xdr:sp macro="" textlink="">
      <xdr:nvSpPr>
        <xdr:cNvPr id="4" name="Right Bracket 3">
          <a:extLst>
            <a:ext uri="{FF2B5EF4-FFF2-40B4-BE49-F238E27FC236}">
              <a16:creationId xmlns:a16="http://schemas.microsoft.com/office/drawing/2014/main" id="{6DA12054-EC05-CCFD-2A30-583EAE683E8B}"/>
            </a:ext>
          </a:extLst>
        </xdr:cNvPr>
        <xdr:cNvSpPr/>
      </xdr:nvSpPr>
      <xdr:spPr>
        <a:xfrm>
          <a:off x="8077200" y="12443460"/>
          <a:ext cx="45719" cy="160020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1184910</xdr:colOff>
      <xdr:row>56</xdr:row>
      <xdr:rowOff>38100</xdr:rowOff>
    </xdr:from>
    <xdr:to>
      <xdr:col>5</xdr:col>
      <xdr:colOff>1228724</xdr:colOff>
      <xdr:row>57</xdr:row>
      <xdr:rowOff>22860</xdr:rowOff>
    </xdr:to>
    <xdr:sp macro="" textlink="">
      <xdr:nvSpPr>
        <xdr:cNvPr id="6" name="Right Bracket 5">
          <a:extLst>
            <a:ext uri="{FF2B5EF4-FFF2-40B4-BE49-F238E27FC236}">
              <a16:creationId xmlns:a16="http://schemas.microsoft.com/office/drawing/2014/main" id="{A520A7B5-4E1D-528E-5485-D4CD4724D5AF}"/>
            </a:ext>
          </a:extLst>
        </xdr:cNvPr>
        <xdr:cNvSpPr/>
      </xdr:nvSpPr>
      <xdr:spPr>
        <a:xfrm>
          <a:off x="8088630" y="12641580"/>
          <a:ext cx="43814" cy="167640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ln>
          <a:solidFill>
            <a:srgbClr val="FF0000"/>
          </a:solidFill>
        </a:ln>
      </a:spPr>
      <a:bodyPr vertOverflow="clip" horzOverflow="clip" wrap="square" rtlCol="0" anchor="t"/>
      <a:lstStyle>
        <a:defPPr algn="l">
          <a:defRPr sz="1100">
            <a:solidFill>
              <a:srgbClr val="FF0000"/>
            </a:solidFill>
            <a:effectLst/>
            <a:latin typeface="+mn-lt"/>
            <a:ea typeface="+mn-ea"/>
            <a:cs typeface="+mn-cs"/>
          </a:defRPr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B18AE-8073-43C3-98F1-F951E1AF76F4}">
  <sheetPr>
    <pageSetUpPr fitToPage="1"/>
  </sheetPr>
  <dimension ref="A1:P63"/>
  <sheetViews>
    <sheetView tabSelected="1" workbookViewId="0"/>
  </sheetViews>
  <sheetFormatPr defaultRowHeight="14.4" x14ac:dyDescent="0.3"/>
  <cols>
    <col min="1" max="1" width="27.44140625" customWidth="1"/>
    <col min="2" max="2" width="27.6640625" customWidth="1"/>
    <col min="3" max="3" width="17.6640625" customWidth="1"/>
    <col min="4" max="4" width="15" customWidth="1"/>
    <col min="5" max="5" width="12.88671875" customWidth="1"/>
    <col min="6" max="6" width="18.33203125" customWidth="1"/>
    <col min="7" max="7" width="13.109375" customWidth="1"/>
    <col min="8" max="8" width="18.5546875" customWidth="1"/>
    <col min="9" max="9" width="17" customWidth="1"/>
    <col min="10" max="10" width="9.109375" bestFit="1" customWidth="1"/>
    <col min="11" max="11" width="10.6640625" customWidth="1"/>
    <col min="14" max="14" width="9.33203125" customWidth="1"/>
  </cols>
  <sheetData>
    <row r="1" spans="1:16" ht="18.600000000000001" thickBot="1" x14ac:dyDescent="0.4">
      <c r="A1" s="42" t="s">
        <v>45</v>
      </c>
      <c r="B1" s="43"/>
      <c r="C1" s="43"/>
      <c r="D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">
      <c r="A2" s="54" t="s">
        <v>46</v>
      </c>
      <c r="B2" s="55"/>
      <c r="C2" s="55"/>
      <c r="D2" s="55"/>
      <c r="E2" s="55"/>
      <c r="F2" s="55"/>
      <c r="G2" s="56"/>
      <c r="H2" s="1"/>
      <c r="I2" s="1"/>
      <c r="J2" s="1"/>
      <c r="K2" s="1"/>
      <c r="L2" s="1"/>
      <c r="M2" s="1"/>
      <c r="N2" s="1"/>
      <c r="O2" s="1"/>
      <c r="P2" s="1"/>
    </row>
    <row r="3" spans="1:16" ht="43.2" x14ac:dyDescent="0.3">
      <c r="A3" s="16" t="s">
        <v>16</v>
      </c>
      <c r="B3" s="17" t="s">
        <v>17</v>
      </c>
      <c r="C3" s="17" t="s">
        <v>18</v>
      </c>
      <c r="D3" s="18" t="s">
        <v>19</v>
      </c>
      <c r="E3" s="18" t="s">
        <v>61</v>
      </c>
      <c r="F3" s="17" t="s">
        <v>24</v>
      </c>
      <c r="G3" s="19" t="s">
        <v>48</v>
      </c>
      <c r="H3" s="57"/>
      <c r="I3" s="57"/>
      <c r="J3" s="57"/>
      <c r="K3" s="1"/>
      <c r="L3" s="1"/>
      <c r="M3" s="1"/>
      <c r="N3" s="1"/>
      <c r="O3" s="1"/>
      <c r="P3" s="1"/>
    </row>
    <row r="4" spans="1:16" x14ac:dyDescent="0.3">
      <c r="A4" s="10" t="s">
        <v>6</v>
      </c>
      <c r="B4" s="1" t="s">
        <v>14</v>
      </c>
      <c r="C4" s="7" t="s">
        <v>21</v>
      </c>
      <c r="D4" s="7" t="s">
        <v>22</v>
      </c>
      <c r="E4" s="7" t="s">
        <v>23</v>
      </c>
      <c r="F4" s="3">
        <v>1900</v>
      </c>
      <c r="G4" s="11" t="s">
        <v>54</v>
      </c>
      <c r="H4" s="7"/>
      <c r="I4" s="8"/>
      <c r="J4" s="2"/>
      <c r="K4" s="4"/>
      <c r="L4" s="4"/>
      <c r="M4" s="1"/>
      <c r="N4" s="1"/>
      <c r="O4" s="1"/>
      <c r="P4" s="1"/>
    </row>
    <row r="5" spans="1:16" x14ac:dyDescent="0.3">
      <c r="A5" s="10" t="s">
        <v>7</v>
      </c>
      <c r="B5" s="1" t="s">
        <v>15</v>
      </c>
      <c r="C5" s="7" t="s">
        <v>21</v>
      </c>
      <c r="D5" s="7" t="s">
        <v>23</v>
      </c>
      <c r="E5" s="7" t="s">
        <v>22</v>
      </c>
      <c r="F5" s="4">
        <v>300</v>
      </c>
      <c r="G5" s="11" t="s">
        <v>28</v>
      </c>
      <c r="H5" s="7"/>
      <c r="I5" s="8"/>
      <c r="J5" s="2"/>
      <c r="K5" s="4"/>
      <c r="L5" s="4"/>
      <c r="M5" s="1"/>
      <c r="N5" s="1"/>
      <c r="O5" s="1"/>
      <c r="P5" s="1"/>
    </row>
    <row r="6" spans="1:16" x14ac:dyDescent="0.3">
      <c r="A6" s="10" t="s">
        <v>8</v>
      </c>
      <c r="B6" s="1" t="s">
        <v>12</v>
      </c>
      <c r="C6" s="7" t="s">
        <v>21</v>
      </c>
      <c r="D6" s="7" t="s">
        <v>23</v>
      </c>
      <c r="E6" s="7" t="s">
        <v>23</v>
      </c>
      <c r="F6" s="4">
        <v>683</v>
      </c>
      <c r="G6" s="11" t="s">
        <v>28</v>
      </c>
      <c r="H6" s="1"/>
      <c r="I6" s="20"/>
      <c r="J6" s="1"/>
      <c r="K6" s="1"/>
      <c r="L6" s="1"/>
      <c r="M6" s="1"/>
      <c r="N6" s="1"/>
      <c r="O6" s="1"/>
      <c r="P6" s="1"/>
    </row>
    <row r="7" spans="1:16" x14ac:dyDescent="0.3">
      <c r="A7" s="10" t="s">
        <v>9</v>
      </c>
      <c r="B7" s="1" t="s">
        <v>13</v>
      </c>
      <c r="C7" s="7" t="s">
        <v>21</v>
      </c>
      <c r="D7" s="7" t="s">
        <v>23</v>
      </c>
      <c r="E7" s="7" t="s">
        <v>23</v>
      </c>
      <c r="F7" s="4">
        <v>17</v>
      </c>
      <c r="G7" s="11" t="s">
        <v>28</v>
      </c>
      <c r="H7" s="1"/>
      <c r="I7" s="20"/>
      <c r="J7" s="1"/>
      <c r="K7" s="1"/>
      <c r="L7" s="1"/>
      <c r="M7" s="1"/>
      <c r="N7" s="1"/>
      <c r="O7" s="1"/>
      <c r="P7" s="1"/>
    </row>
    <row r="8" spans="1:16" x14ac:dyDescent="0.3">
      <c r="A8" s="10" t="s">
        <v>10</v>
      </c>
      <c r="B8" s="1" t="s">
        <v>11</v>
      </c>
      <c r="C8" s="7" t="s">
        <v>20</v>
      </c>
      <c r="D8" s="7" t="s">
        <v>23</v>
      </c>
      <c r="E8" s="7" t="s">
        <v>23</v>
      </c>
      <c r="F8" s="5">
        <v>100</v>
      </c>
      <c r="G8" s="11" t="s">
        <v>29</v>
      </c>
      <c r="H8" s="7"/>
      <c r="I8" s="8"/>
      <c r="J8" s="2"/>
      <c r="K8" s="4"/>
      <c r="L8" s="4"/>
      <c r="M8" s="1"/>
      <c r="N8" s="1"/>
      <c r="O8" s="1"/>
      <c r="P8" s="1"/>
    </row>
    <row r="9" spans="1:16" ht="15" thickBot="1" x14ac:dyDescent="0.35">
      <c r="A9" s="10" t="s">
        <v>25</v>
      </c>
      <c r="B9" s="1"/>
      <c r="C9" s="1"/>
      <c r="D9" s="1"/>
      <c r="E9" s="1"/>
      <c r="F9" s="6">
        <f>SUM(F4:F8)</f>
        <v>3000</v>
      </c>
      <c r="G9" s="21"/>
      <c r="H9" s="1"/>
      <c r="I9" s="1"/>
      <c r="J9" s="1"/>
      <c r="K9" s="1"/>
      <c r="L9" s="1"/>
      <c r="M9" s="1"/>
      <c r="N9" s="1"/>
      <c r="O9" s="1"/>
      <c r="P9" s="1"/>
    </row>
    <row r="10" spans="1:16" ht="15" customHeight="1" thickTop="1" x14ac:dyDescent="0.3">
      <c r="A10" s="10"/>
      <c r="B10" s="1"/>
      <c r="C10" s="1"/>
      <c r="D10" s="1"/>
      <c r="E10" s="1"/>
      <c r="F10" s="3"/>
      <c r="G10" s="2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3">
      <c r="A11" s="12" t="s">
        <v>0</v>
      </c>
      <c r="B11" s="1"/>
      <c r="C11" s="3"/>
      <c r="D11" s="1"/>
      <c r="E11" s="1"/>
      <c r="F11" s="1"/>
      <c r="G11" s="2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3">
      <c r="A12" s="12" t="s">
        <v>26</v>
      </c>
      <c r="B12" s="1"/>
      <c r="C12" s="3"/>
      <c r="D12" s="1"/>
      <c r="E12" s="1"/>
      <c r="F12" s="1"/>
      <c r="G12" s="2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3">
      <c r="A13" s="10" t="s">
        <v>1</v>
      </c>
      <c r="B13" s="1"/>
      <c r="C13" s="4">
        <v>186</v>
      </c>
      <c r="D13" s="1"/>
      <c r="E13" s="1"/>
      <c r="F13" s="1"/>
      <c r="G13" s="2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3">
      <c r="A14" s="10" t="s">
        <v>2</v>
      </c>
      <c r="B14" s="1"/>
      <c r="C14" s="4">
        <v>43.5</v>
      </c>
      <c r="D14" s="1"/>
      <c r="E14" s="1"/>
      <c r="F14" s="1"/>
      <c r="G14" s="2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3">
      <c r="A15" s="12" t="s">
        <v>27</v>
      </c>
      <c r="B15" s="1"/>
      <c r="C15" s="4"/>
      <c r="D15" s="1"/>
      <c r="E15" s="1"/>
      <c r="F15" s="1"/>
      <c r="G15" s="2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3">
      <c r="A16" s="10" t="s">
        <v>3</v>
      </c>
      <c r="B16" s="1"/>
      <c r="C16" s="4">
        <v>660</v>
      </c>
      <c r="D16" s="1"/>
      <c r="E16" s="1"/>
      <c r="F16" s="1"/>
      <c r="G16" s="2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3">
      <c r="A17" s="10" t="s">
        <v>4</v>
      </c>
      <c r="B17" s="1"/>
      <c r="C17" s="5">
        <v>20</v>
      </c>
      <c r="D17" s="1"/>
      <c r="E17" s="1"/>
      <c r="F17" s="1"/>
      <c r="G17" s="21"/>
      <c r="H17" s="1"/>
      <c r="I17" s="1"/>
      <c r="J17" s="1"/>
      <c r="K17" s="1"/>
      <c r="L17" s="1"/>
      <c r="M17" s="1"/>
      <c r="N17" s="1"/>
      <c r="O17" s="1"/>
      <c r="P17" s="1"/>
    </row>
    <row r="18" spans="1:16" ht="15" thickBot="1" x14ac:dyDescent="0.35">
      <c r="A18" s="12"/>
      <c r="B18" s="1"/>
      <c r="C18" s="6">
        <f>SUM(C13:C17)</f>
        <v>909.5</v>
      </c>
      <c r="D18" s="1"/>
      <c r="E18" s="1"/>
      <c r="F18" s="1"/>
      <c r="G18" s="21"/>
      <c r="H18" s="1"/>
      <c r="I18" s="1"/>
      <c r="J18" s="1"/>
      <c r="K18" s="1"/>
      <c r="L18" s="1"/>
      <c r="M18" s="1"/>
      <c r="N18" s="1"/>
      <c r="O18" s="1"/>
      <c r="P18" s="1"/>
    </row>
    <row r="19" spans="1:16" ht="12" customHeight="1" thickTop="1" thickBot="1" x14ac:dyDescent="0.35">
      <c r="A19" s="22"/>
      <c r="B19" s="23"/>
      <c r="C19" s="23"/>
      <c r="D19" s="23"/>
      <c r="E19" s="23"/>
      <c r="F19" s="23"/>
      <c r="G19" s="24"/>
      <c r="H19" s="1"/>
      <c r="I19" s="1"/>
      <c r="J19" s="1"/>
      <c r="K19" s="1"/>
      <c r="L19" s="1"/>
      <c r="M19" s="1"/>
      <c r="N19" s="1"/>
      <c r="O19" s="1"/>
      <c r="P19" s="1"/>
    </row>
    <row r="20" spans="1:16" ht="15" thickBo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8" x14ac:dyDescent="0.35">
      <c r="A21" s="44" t="s">
        <v>55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5"/>
    </row>
    <row r="22" spans="1:16" ht="15.6" x14ac:dyDescent="0.3">
      <c r="A22" s="45" t="s">
        <v>57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1"/>
    </row>
    <row r="23" spans="1:16" ht="43.2" x14ac:dyDescent="0.3">
      <c r="A23" s="16" t="s">
        <v>16</v>
      </c>
      <c r="B23" s="17" t="s">
        <v>17</v>
      </c>
      <c r="C23" s="17" t="s">
        <v>18</v>
      </c>
      <c r="D23" s="18" t="s">
        <v>19</v>
      </c>
      <c r="E23" s="18" t="s">
        <v>61</v>
      </c>
      <c r="F23" s="17" t="s">
        <v>24</v>
      </c>
      <c r="G23" s="18" t="s">
        <v>47</v>
      </c>
      <c r="H23" s="57" t="s">
        <v>41</v>
      </c>
      <c r="I23" s="57"/>
      <c r="J23" s="57"/>
      <c r="K23" s="7" t="s">
        <v>1</v>
      </c>
      <c r="L23" s="7" t="s">
        <v>5</v>
      </c>
      <c r="M23" s="7" t="s">
        <v>33</v>
      </c>
      <c r="N23" s="7" t="s">
        <v>37</v>
      </c>
      <c r="O23" s="7" t="s">
        <v>5</v>
      </c>
      <c r="P23" s="11" t="s">
        <v>33</v>
      </c>
    </row>
    <row r="24" spans="1:16" x14ac:dyDescent="0.3">
      <c r="A24" s="10" t="s">
        <v>6</v>
      </c>
      <c r="B24" s="1" t="s">
        <v>14</v>
      </c>
      <c r="C24" s="39" t="s">
        <v>21</v>
      </c>
      <c r="D24" s="7" t="s">
        <v>22</v>
      </c>
      <c r="E24" s="7" t="s">
        <v>23</v>
      </c>
      <c r="F24" s="30">
        <v>1900</v>
      </c>
      <c r="G24" s="29" t="s">
        <v>34</v>
      </c>
      <c r="H24" s="7" t="s">
        <v>49</v>
      </c>
      <c r="I24" s="8" t="s">
        <v>30</v>
      </c>
      <c r="J24" s="31">
        <f>+F24/F29</f>
        <v>0.6333333333333333</v>
      </c>
      <c r="K24" s="32">
        <f>+C13</f>
        <v>186</v>
      </c>
      <c r="L24" s="32">
        <f>+J24*K24</f>
        <v>117.8</v>
      </c>
      <c r="M24" s="7" t="s">
        <v>34</v>
      </c>
      <c r="N24" s="32">
        <f>+C14</f>
        <v>43.5</v>
      </c>
      <c r="O24" s="32">
        <f>+N24*J24</f>
        <v>27.549999999999997</v>
      </c>
      <c r="P24" s="11" t="s">
        <v>34</v>
      </c>
    </row>
    <row r="25" spans="1:16" x14ac:dyDescent="0.3">
      <c r="A25" s="10" t="s">
        <v>7</v>
      </c>
      <c r="B25" s="1" t="s">
        <v>15</v>
      </c>
      <c r="C25" s="39" t="s">
        <v>21</v>
      </c>
      <c r="D25" s="7" t="s">
        <v>23</v>
      </c>
      <c r="E25" s="7" t="s">
        <v>22</v>
      </c>
      <c r="F25" s="33">
        <v>300</v>
      </c>
      <c r="G25" s="29" t="s">
        <v>35</v>
      </c>
      <c r="H25" s="7" t="s">
        <v>50</v>
      </c>
      <c r="I25" s="8" t="s">
        <v>32</v>
      </c>
      <c r="J25" s="31">
        <f>1000/F29</f>
        <v>0.33333333333333331</v>
      </c>
      <c r="K25" s="4">
        <f>+C13</f>
        <v>186</v>
      </c>
      <c r="L25" s="4">
        <f>+J25*K25</f>
        <v>62</v>
      </c>
      <c r="M25" s="7" t="s">
        <v>35</v>
      </c>
      <c r="N25" s="4">
        <f>+C14</f>
        <v>43.5</v>
      </c>
      <c r="O25" s="4">
        <f>+N25*J25</f>
        <v>14.5</v>
      </c>
      <c r="P25" s="11" t="s">
        <v>35</v>
      </c>
    </row>
    <row r="26" spans="1:16" x14ac:dyDescent="0.3">
      <c r="A26" s="10" t="s">
        <v>8</v>
      </c>
      <c r="B26" s="1" t="s">
        <v>12</v>
      </c>
      <c r="C26" s="39" t="s">
        <v>21</v>
      </c>
      <c r="D26" s="7" t="s">
        <v>23</v>
      </c>
      <c r="E26" s="7" t="s">
        <v>23</v>
      </c>
      <c r="F26" s="33">
        <v>683</v>
      </c>
      <c r="G26" s="29" t="s">
        <v>35</v>
      </c>
      <c r="H26" s="1"/>
      <c r="I26" s="20"/>
      <c r="J26" s="1"/>
      <c r="K26" s="1"/>
      <c r="L26" s="1"/>
      <c r="M26" s="7"/>
      <c r="N26" s="1"/>
      <c r="O26" s="1"/>
      <c r="P26" s="11"/>
    </row>
    <row r="27" spans="1:16" x14ac:dyDescent="0.3">
      <c r="A27" s="10" t="s">
        <v>9</v>
      </c>
      <c r="B27" s="1" t="s">
        <v>13</v>
      </c>
      <c r="C27" s="39" t="s">
        <v>21</v>
      </c>
      <c r="D27" s="7" t="s">
        <v>23</v>
      </c>
      <c r="E27" s="7" t="s">
        <v>23</v>
      </c>
      <c r="F27" s="33">
        <v>17</v>
      </c>
      <c r="G27" s="29" t="s">
        <v>35</v>
      </c>
      <c r="H27" s="1"/>
      <c r="I27" s="20"/>
      <c r="J27" s="1"/>
      <c r="K27" s="1"/>
      <c r="L27" s="1"/>
      <c r="M27" s="7"/>
      <c r="N27" s="1"/>
      <c r="O27" s="1"/>
      <c r="P27" s="11"/>
    </row>
    <row r="28" spans="1:16" x14ac:dyDescent="0.3">
      <c r="A28" s="10" t="s">
        <v>10</v>
      </c>
      <c r="B28" s="1" t="s">
        <v>11</v>
      </c>
      <c r="C28" s="39" t="s">
        <v>20</v>
      </c>
      <c r="D28" s="7" t="s">
        <v>23</v>
      </c>
      <c r="E28" s="7" t="s">
        <v>23</v>
      </c>
      <c r="F28" s="28">
        <v>100</v>
      </c>
      <c r="G28" s="29" t="s">
        <v>36</v>
      </c>
      <c r="H28" s="7" t="s">
        <v>51</v>
      </c>
      <c r="I28" s="8" t="s">
        <v>31</v>
      </c>
      <c r="J28" s="31">
        <f>+F28/F29</f>
        <v>3.3333333333333333E-2</v>
      </c>
      <c r="K28" s="4">
        <f>+C13</f>
        <v>186</v>
      </c>
      <c r="L28" s="4">
        <f>+J28*K28</f>
        <v>6.2</v>
      </c>
      <c r="M28" s="7" t="s">
        <v>36</v>
      </c>
      <c r="N28" s="4">
        <f>+C14</f>
        <v>43.5</v>
      </c>
      <c r="O28" s="4">
        <f>+N28*J28</f>
        <v>1.45</v>
      </c>
      <c r="P28" s="11" t="s">
        <v>36</v>
      </c>
    </row>
    <row r="29" spans="1:16" ht="15" thickBot="1" x14ac:dyDescent="0.35">
      <c r="A29" s="10" t="s">
        <v>25</v>
      </c>
      <c r="B29" s="1"/>
      <c r="C29" s="1"/>
      <c r="D29" s="1"/>
      <c r="E29" s="1"/>
      <c r="F29" s="27">
        <f>SUM(F24:F28)</f>
        <v>3000</v>
      </c>
      <c r="G29" s="1"/>
      <c r="H29" s="1"/>
      <c r="I29" s="1"/>
      <c r="J29" s="1"/>
      <c r="K29" s="1"/>
      <c r="L29" s="26">
        <f>SUM(L24:L28)</f>
        <v>186</v>
      </c>
      <c r="M29" s="1"/>
      <c r="N29" s="1"/>
      <c r="O29" s="26">
        <f>SUM(O24:O28)</f>
        <v>43.5</v>
      </c>
      <c r="P29" s="21"/>
    </row>
    <row r="30" spans="1:16" ht="23.25" customHeight="1" thickTop="1" x14ac:dyDescent="0.3">
      <c r="A30" s="10"/>
      <c r="B30" s="1"/>
      <c r="C30" s="1"/>
      <c r="D30" s="1"/>
      <c r="E30" s="1"/>
      <c r="F30" s="3"/>
      <c r="G30" s="1"/>
      <c r="H30" s="49" t="s">
        <v>52</v>
      </c>
      <c r="I30" s="49"/>
      <c r="J30" s="49"/>
      <c r="K30" s="49"/>
      <c r="L30" s="49"/>
      <c r="M30" s="49"/>
      <c r="N30" s="49"/>
      <c r="O30" s="49"/>
      <c r="P30" s="50"/>
    </row>
    <row r="31" spans="1:16" x14ac:dyDescent="0.3">
      <c r="A31" s="10"/>
      <c r="B31" s="1"/>
      <c r="C31" s="1"/>
      <c r="D31" s="1"/>
      <c r="E31" s="1"/>
      <c r="F31" s="3"/>
      <c r="G31" s="1"/>
      <c r="H31" s="34"/>
      <c r="I31" s="34"/>
      <c r="J31" s="34"/>
      <c r="K31" s="34"/>
      <c r="L31" s="34"/>
      <c r="M31" s="34"/>
      <c r="N31" s="34"/>
      <c r="O31" s="34"/>
      <c r="P31" s="38"/>
    </row>
    <row r="32" spans="1:16" ht="15.6" x14ac:dyDescent="0.3">
      <c r="A32" s="45" t="s">
        <v>58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1"/>
    </row>
    <row r="33" spans="1:16" ht="43.2" x14ac:dyDescent="0.3">
      <c r="A33" s="16" t="s">
        <v>16</v>
      </c>
      <c r="B33" s="17" t="s">
        <v>17</v>
      </c>
      <c r="C33" s="17" t="s">
        <v>18</v>
      </c>
      <c r="D33" s="18" t="s">
        <v>19</v>
      </c>
      <c r="E33" s="18" t="s">
        <v>61</v>
      </c>
      <c r="F33" s="17" t="s">
        <v>24</v>
      </c>
      <c r="G33" s="18" t="s">
        <v>47</v>
      </c>
      <c r="H33" s="57" t="s">
        <v>42</v>
      </c>
      <c r="I33" s="57"/>
      <c r="J33" s="57"/>
      <c r="K33" s="7" t="s">
        <v>1</v>
      </c>
      <c r="L33" s="7" t="s">
        <v>5</v>
      </c>
      <c r="M33" s="7" t="s">
        <v>33</v>
      </c>
      <c r="N33" s="7" t="s">
        <v>37</v>
      </c>
      <c r="O33" s="7" t="s">
        <v>5</v>
      </c>
      <c r="P33" s="11" t="s">
        <v>33</v>
      </c>
    </row>
    <row r="34" spans="1:16" x14ac:dyDescent="0.3">
      <c r="A34" s="10" t="s">
        <v>6</v>
      </c>
      <c r="B34" s="1" t="s">
        <v>14</v>
      </c>
      <c r="C34" s="29" t="s">
        <v>21</v>
      </c>
      <c r="D34" s="7" t="s">
        <v>22</v>
      </c>
      <c r="E34" s="7" t="s">
        <v>23</v>
      </c>
      <c r="F34" s="30">
        <v>1900</v>
      </c>
      <c r="G34" s="29" t="s">
        <v>34</v>
      </c>
      <c r="H34" s="7" t="s">
        <v>49</v>
      </c>
      <c r="I34" s="8" t="s">
        <v>38</v>
      </c>
      <c r="J34" s="31">
        <f>+F34/F40</f>
        <v>0.65517241379310343</v>
      </c>
      <c r="K34" s="32">
        <f>+C13</f>
        <v>186</v>
      </c>
      <c r="L34" s="32">
        <f>+J34*K34</f>
        <v>121.86206896551724</v>
      </c>
      <c r="M34" s="7" t="s">
        <v>34</v>
      </c>
      <c r="N34" s="4">
        <f>+C14</f>
        <v>43.5</v>
      </c>
      <c r="O34" s="4">
        <f>+N34*J34</f>
        <v>28.5</v>
      </c>
      <c r="P34" s="11" t="s">
        <v>34</v>
      </c>
    </row>
    <row r="35" spans="1:16" x14ac:dyDescent="0.3">
      <c r="A35" s="10" t="s">
        <v>7</v>
      </c>
      <c r="B35" s="1" t="s">
        <v>15</v>
      </c>
      <c r="C35" s="29" t="s">
        <v>21</v>
      </c>
      <c r="D35" s="7" t="s">
        <v>23</v>
      </c>
      <c r="E35" s="7" t="s">
        <v>22</v>
      </c>
      <c r="F35" s="33">
        <v>300</v>
      </c>
      <c r="G35" s="29" t="s">
        <v>35</v>
      </c>
      <c r="H35" s="7" t="s">
        <v>50</v>
      </c>
      <c r="I35" s="8" t="s">
        <v>38</v>
      </c>
      <c r="J35" s="31">
        <f>1000/F40</f>
        <v>0.34482758620689657</v>
      </c>
      <c r="K35" s="4">
        <f>++C13</f>
        <v>186</v>
      </c>
      <c r="L35" s="4">
        <f>+K35*J35</f>
        <v>64.137931034482762</v>
      </c>
      <c r="M35" s="7" t="s">
        <v>35</v>
      </c>
      <c r="N35" s="4">
        <f>+C14</f>
        <v>43.5</v>
      </c>
      <c r="O35" s="4">
        <f>+N35*J35</f>
        <v>15.000000000000002</v>
      </c>
      <c r="P35" s="11" t="s">
        <v>35</v>
      </c>
    </row>
    <row r="36" spans="1:16" ht="15" thickBot="1" x14ac:dyDescent="0.35">
      <c r="A36" s="10" t="s">
        <v>8</v>
      </c>
      <c r="B36" s="1" t="s">
        <v>12</v>
      </c>
      <c r="C36" s="29" t="s">
        <v>21</v>
      </c>
      <c r="D36" s="7" t="s">
        <v>23</v>
      </c>
      <c r="E36" s="7" t="s">
        <v>23</v>
      </c>
      <c r="F36" s="33">
        <v>683</v>
      </c>
      <c r="G36" s="29" t="s">
        <v>35</v>
      </c>
      <c r="H36" s="1"/>
      <c r="I36" s="20"/>
      <c r="J36" s="1"/>
      <c r="K36" s="1"/>
      <c r="L36" s="26">
        <f>SUM(L34:L35)</f>
        <v>186</v>
      </c>
      <c r="M36" s="1"/>
      <c r="N36" s="1"/>
      <c r="O36" s="26">
        <f>SUM(O34:O35)</f>
        <v>43.5</v>
      </c>
      <c r="P36" s="21"/>
    </row>
    <row r="37" spans="1:16" ht="18" customHeight="1" thickTop="1" x14ac:dyDescent="0.3">
      <c r="A37" s="10" t="s">
        <v>9</v>
      </c>
      <c r="B37" s="1" t="s">
        <v>13</v>
      </c>
      <c r="C37" s="29" t="s">
        <v>21</v>
      </c>
      <c r="D37" s="7" t="s">
        <v>23</v>
      </c>
      <c r="E37" s="7" t="s">
        <v>23</v>
      </c>
      <c r="F37" s="33">
        <v>17</v>
      </c>
      <c r="G37" s="29" t="s">
        <v>35</v>
      </c>
      <c r="H37" s="49" t="s">
        <v>39</v>
      </c>
      <c r="I37" s="49"/>
      <c r="J37" s="49"/>
      <c r="K37" s="49"/>
      <c r="L37" s="49"/>
      <c r="M37" s="49"/>
      <c r="N37" s="49"/>
      <c r="O37" s="49"/>
      <c r="P37" s="50"/>
    </row>
    <row r="38" spans="1:16" x14ac:dyDescent="0.3">
      <c r="A38" s="35" t="s">
        <v>10</v>
      </c>
      <c r="B38" s="36" t="s">
        <v>11</v>
      </c>
      <c r="C38" s="37" t="s">
        <v>20</v>
      </c>
      <c r="D38" s="37" t="s">
        <v>23</v>
      </c>
      <c r="E38" s="7" t="s">
        <v>23</v>
      </c>
      <c r="F38" s="9">
        <v>100</v>
      </c>
      <c r="G38" s="7" t="s">
        <v>36</v>
      </c>
      <c r="H38" s="7"/>
      <c r="I38" s="8"/>
      <c r="J38" s="31"/>
      <c r="K38" s="4"/>
      <c r="L38" s="4"/>
      <c r="M38" s="1"/>
      <c r="N38" s="4"/>
      <c r="O38" s="4"/>
      <c r="P38" s="21"/>
    </row>
    <row r="39" spans="1:16" x14ac:dyDescent="0.3">
      <c r="A39" s="10" t="s">
        <v>25</v>
      </c>
      <c r="B39" s="1"/>
      <c r="C39" s="1"/>
      <c r="D39" s="1"/>
      <c r="E39" s="1"/>
      <c r="F39" s="25">
        <f>SUM(F34:F38)</f>
        <v>3000</v>
      </c>
      <c r="G39" s="1"/>
      <c r="H39" s="1"/>
      <c r="I39" s="1"/>
      <c r="J39" s="1"/>
      <c r="K39" s="1"/>
      <c r="L39" s="1"/>
      <c r="M39" s="1"/>
      <c r="N39" s="1"/>
      <c r="O39" s="1"/>
      <c r="P39" s="21"/>
    </row>
    <row r="40" spans="1:16" ht="15" thickBot="1" x14ac:dyDescent="0.35">
      <c r="A40" s="10"/>
      <c r="B40" s="1"/>
      <c r="C40" s="1"/>
      <c r="D40" s="1"/>
      <c r="E40" s="1"/>
      <c r="F40" s="27">
        <f>SUM(F34:F37)</f>
        <v>2900</v>
      </c>
      <c r="G40" s="1"/>
      <c r="H40" s="1"/>
      <c r="I40" s="1"/>
      <c r="J40" s="1"/>
      <c r="K40" s="1"/>
      <c r="L40" s="1"/>
      <c r="M40" s="1"/>
      <c r="N40" s="1"/>
      <c r="O40" s="1"/>
      <c r="P40" s="21"/>
    </row>
    <row r="41" spans="1:16" ht="15.6" thickTop="1" thickBot="1" x14ac:dyDescent="0.35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4"/>
    </row>
    <row r="42" spans="1:16" ht="15" thickBo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8" x14ac:dyDescent="0.35">
      <c r="A43" s="44" t="s">
        <v>56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5"/>
    </row>
    <row r="44" spans="1:16" ht="15.6" x14ac:dyDescent="0.3">
      <c r="A44" s="45" t="s">
        <v>59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1"/>
    </row>
    <row r="45" spans="1:16" ht="43.2" x14ac:dyDescent="0.3">
      <c r="A45" s="16" t="s">
        <v>16</v>
      </c>
      <c r="B45" s="17" t="s">
        <v>17</v>
      </c>
      <c r="C45" s="17" t="s">
        <v>18</v>
      </c>
      <c r="D45" s="18" t="s">
        <v>19</v>
      </c>
      <c r="E45" s="18" t="s">
        <v>61</v>
      </c>
      <c r="F45" s="17" t="s">
        <v>24</v>
      </c>
      <c r="G45" s="18" t="s">
        <v>47</v>
      </c>
      <c r="H45" s="51" t="s">
        <v>43</v>
      </c>
      <c r="I45" s="51"/>
      <c r="J45" s="51"/>
      <c r="K45" s="13" t="s">
        <v>3</v>
      </c>
      <c r="L45" s="7" t="s">
        <v>5</v>
      </c>
      <c r="M45" s="7" t="s">
        <v>33</v>
      </c>
      <c r="N45" s="13" t="s">
        <v>40</v>
      </c>
      <c r="O45" s="7" t="s">
        <v>5</v>
      </c>
      <c r="P45" s="11" t="s">
        <v>33</v>
      </c>
    </row>
    <row r="46" spans="1:16" x14ac:dyDescent="0.3">
      <c r="A46" s="10" t="s">
        <v>6</v>
      </c>
      <c r="B46" s="1" t="s">
        <v>14</v>
      </c>
      <c r="C46" s="7" t="s">
        <v>21</v>
      </c>
      <c r="D46" s="39" t="s">
        <v>22</v>
      </c>
      <c r="E46" s="39" t="s">
        <v>23</v>
      </c>
      <c r="F46" s="30">
        <v>1900</v>
      </c>
      <c r="G46" s="29" t="s">
        <v>34</v>
      </c>
      <c r="H46" s="7" t="s">
        <v>49</v>
      </c>
      <c r="I46" s="8" t="s">
        <v>30</v>
      </c>
      <c r="J46" s="31">
        <f>+F46/F51</f>
        <v>0.6333333333333333</v>
      </c>
      <c r="K46" s="32">
        <f>+C16</f>
        <v>660</v>
      </c>
      <c r="L46" s="32">
        <f>+K46*J46</f>
        <v>418</v>
      </c>
      <c r="M46" s="7" t="s">
        <v>34</v>
      </c>
      <c r="N46" s="32">
        <f>+C17</f>
        <v>20</v>
      </c>
      <c r="O46" s="32">
        <f>+N46*J46</f>
        <v>12.666666666666666</v>
      </c>
      <c r="P46" s="11" t="s">
        <v>34</v>
      </c>
    </row>
    <row r="47" spans="1:16" x14ac:dyDescent="0.3">
      <c r="A47" s="10" t="s">
        <v>7</v>
      </c>
      <c r="B47" s="1" t="s">
        <v>15</v>
      </c>
      <c r="C47" s="7" t="s">
        <v>21</v>
      </c>
      <c r="D47" s="39" t="s">
        <v>23</v>
      </c>
      <c r="E47" s="39" t="s">
        <v>22</v>
      </c>
      <c r="F47" s="33">
        <v>300</v>
      </c>
      <c r="G47" s="29" t="s">
        <v>35</v>
      </c>
      <c r="H47" s="7" t="s">
        <v>50</v>
      </c>
      <c r="I47" s="8" t="s">
        <v>32</v>
      </c>
      <c r="J47" s="31">
        <f>1000/F51</f>
        <v>0.33333333333333331</v>
      </c>
      <c r="K47" s="4">
        <f>+C16</f>
        <v>660</v>
      </c>
      <c r="L47" s="4">
        <f>+K47*J47</f>
        <v>220</v>
      </c>
      <c r="M47" s="7" t="s">
        <v>35</v>
      </c>
      <c r="N47" s="4">
        <f>+C17</f>
        <v>20</v>
      </c>
      <c r="O47" s="4">
        <f>+N47*J47</f>
        <v>6.6666666666666661</v>
      </c>
      <c r="P47" s="11" t="s">
        <v>35</v>
      </c>
    </row>
    <row r="48" spans="1:16" x14ac:dyDescent="0.3">
      <c r="A48" s="10" t="s">
        <v>8</v>
      </c>
      <c r="B48" s="1" t="s">
        <v>12</v>
      </c>
      <c r="C48" s="7" t="s">
        <v>21</v>
      </c>
      <c r="D48" s="39" t="s">
        <v>23</v>
      </c>
      <c r="E48" s="39" t="s">
        <v>23</v>
      </c>
      <c r="F48" s="33">
        <v>683</v>
      </c>
      <c r="G48" s="29" t="s">
        <v>35</v>
      </c>
      <c r="H48" s="1"/>
      <c r="I48" s="20"/>
      <c r="J48" s="1"/>
      <c r="K48" s="1"/>
      <c r="L48" s="1"/>
      <c r="M48" s="7"/>
      <c r="N48" s="1"/>
      <c r="O48" s="1"/>
      <c r="P48" s="11"/>
    </row>
    <row r="49" spans="1:16" x14ac:dyDescent="0.3">
      <c r="A49" s="10" t="s">
        <v>9</v>
      </c>
      <c r="B49" s="1" t="s">
        <v>13</v>
      </c>
      <c r="C49" s="7" t="s">
        <v>21</v>
      </c>
      <c r="D49" s="39" t="s">
        <v>23</v>
      </c>
      <c r="E49" s="39" t="s">
        <v>23</v>
      </c>
      <c r="F49" s="33">
        <v>17</v>
      </c>
      <c r="G49" s="29" t="s">
        <v>35</v>
      </c>
      <c r="H49" s="1"/>
      <c r="I49" s="20"/>
      <c r="J49" s="1"/>
      <c r="K49" s="1"/>
      <c r="L49" s="1"/>
      <c r="M49" s="7"/>
      <c r="N49" s="1"/>
      <c r="O49" s="1"/>
      <c r="P49" s="11"/>
    </row>
    <row r="50" spans="1:16" x14ac:dyDescent="0.3">
      <c r="A50" s="10" t="s">
        <v>10</v>
      </c>
      <c r="B50" s="1" t="s">
        <v>11</v>
      </c>
      <c r="C50" s="7" t="s">
        <v>20</v>
      </c>
      <c r="D50" s="39" t="s">
        <v>23</v>
      </c>
      <c r="E50" s="39" t="s">
        <v>23</v>
      </c>
      <c r="F50" s="28">
        <v>100</v>
      </c>
      <c r="G50" s="29" t="s">
        <v>36</v>
      </c>
      <c r="H50" s="7" t="s">
        <v>51</v>
      </c>
      <c r="I50" s="8" t="s">
        <v>31</v>
      </c>
      <c r="J50" s="31">
        <f>+F50/F51</f>
        <v>3.3333333333333333E-2</v>
      </c>
      <c r="K50" s="4">
        <f>+C16</f>
        <v>660</v>
      </c>
      <c r="L50" s="4">
        <f>+K50*J50</f>
        <v>22</v>
      </c>
      <c r="M50" s="7" t="s">
        <v>36</v>
      </c>
      <c r="N50" s="4">
        <f>+C17</f>
        <v>20</v>
      </c>
      <c r="O50" s="4">
        <f>+N50*J50</f>
        <v>0.66666666666666663</v>
      </c>
      <c r="P50" s="11" t="s">
        <v>36</v>
      </c>
    </row>
    <row r="51" spans="1:16" ht="18" customHeight="1" thickBot="1" x14ac:dyDescent="0.35">
      <c r="A51" s="10" t="s">
        <v>25</v>
      </c>
      <c r="B51" s="1"/>
      <c r="C51" s="1"/>
      <c r="D51" s="1"/>
      <c r="E51" s="1"/>
      <c r="F51" s="27">
        <f>SUM(F46:F50)</f>
        <v>3000</v>
      </c>
      <c r="G51" s="1"/>
      <c r="H51" s="1"/>
      <c r="I51" s="1"/>
      <c r="J51" s="1"/>
      <c r="K51" s="1"/>
      <c r="L51" s="26">
        <f>SUM(L46:L50)</f>
        <v>660</v>
      </c>
      <c r="M51" s="1"/>
      <c r="N51" s="1"/>
      <c r="O51" s="26">
        <f>SUM(O46:O50)</f>
        <v>20</v>
      </c>
      <c r="P51" s="21"/>
    </row>
    <row r="52" spans="1:16" ht="21" customHeight="1" thickTop="1" x14ac:dyDescent="0.3">
      <c r="A52" s="10"/>
      <c r="B52" s="1"/>
      <c r="C52" s="1"/>
      <c r="D52" s="1"/>
      <c r="E52" s="1"/>
      <c r="F52" s="3"/>
      <c r="G52" s="1"/>
      <c r="H52" s="49" t="s">
        <v>53</v>
      </c>
      <c r="I52" s="49"/>
      <c r="J52" s="49"/>
      <c r="K52" s="49"/>
      <c r="L52" s="49"/>
      <c r="M52" s="49"/>
      <c r="N52" s="49"/>
      <c r="O52" s="49"/>
      <c r="P52" s="50"/>
    </row>
    <row r="53" spans="1:16" x14ac:dyDescent="0.3">
      <c r="A53" s="10"/>
      <c r="B53" s="1"/>
      <c r="C53" s="1"/>
      <c r="D53" s="1"/>
      <c r="E53" s="1"/>
      <c r="F53" s="1"/>
      <c r="G53" s="1"/>
      <c r="H53" s="34"/>
      <c r="I53" s="34"/>
      <c r="J53" s="34"/>
      <c r="K53" s="34"/>
      <c r="L53" s="34"/>
      <c r="M53" s="34"/>
      <c r="N53" s="34"/>
      <c r="O53" s="34"/>
      <c r="P53" s="38"/>
    </row>
    <row r="54" spans="1:16" ht="15.6" x14ac:dyDescent="0.3">
      <c r="A54" s="45" t="s">
        <v>60</v>
      </c>
      <c r="B54" s="1"/>
      <c r="C54" s="1"/>
      <c r="D54" s="1"/>
      <c r="E54" s="1"/>
      <c r="G54" s="1"/>
      <c r="H54" s="1"/>
      <c r="I54" s="1"/>
      <c r="J54" s="1"/>
      <c r="K54" s="1"/>
      <c r="L54" s="1"/>
      <c r="M54" s="1"/>
      <c r="N54" s="1"/>
      <c r="O54" s="1"/>
      <c r="P54" s="21"/>
    </row>
    <row r="55" spans="1:16" ht="43.2" x14ac:dyDescent="0.3">
      <c r="A55" s="16" t="s">
        <v>16</v>
      </c>
      <c r="B55" s="17" t="s">
        <v>17</v>
      </c>
      <c r="C55" s="17" t="s">
        <v>18</v>
      </c>
      <c r="D55" s="18" t="s">
        <v>19</v>
      </c>
      <c r="E55" s="18" t="s">
        <v>61</v>
      </c>
      <c r="F55" s="17" t="s">
        <v>24</v>
      </c>
      <c r="G55" s="18" t="s">
        <v>47</v>
      </c>
      <c r="H55" s="51" t="s">
        <v>44</v>
      </c>
      <c r="I55" s="51"/>
      <c r="J55" s="51"/>
      <c r="K55" s="13" t="s">
        <v>3</v>
      </c>
      <c r="L55" s="7" t="s">
        <v>5</v>
      </c>
      <c r="M55" s="7" t="s">
        <v>33</v>
      </c>
      <c r="N55" s="13" t="s">
        <v>40</v>
      </c>
      <c r="O55" s="7" t="s">
        <v>5</v>
      </c>
      <c r="P55" s="11" t="s">
        <v>33</v>
      </c>
    </row>
    <row r="56" spans="1:16" x14ac:dyDescent="0.3">
      <c r="A56" s="10" t="s">
        <v>6</v>
      </c>
      <c r="B56" s="1" t="s">
        <v>14</v>
      </c>
      <c r="C56" s="39" t="s">
        <v>21</v>
      </c>
      <c r="D56" s="29" t="s">
        <v>22</v>
      </c>
      <c r="E56" s="39" t="s">
        <v>23</v>
      </c>
      <c r="F56" s="30">
        <v>1900</v>
      </c>
      <c r="G56" s="29" t="s">
        <v>34</v>
      </c>
      <c r="H56" s="7" t="s">
        <v>49</v>
      </c>
      <c r="I56" s="8" t="s">
        <v>63</v>
      </c>
      <c r="J56" s="31">
        <f>+F56/F62</f>
        <v>0.86363636363636365</v>
      </c>
      <c r="K56" s="32">
        <f>+C16</f>
        <v>660</v>
      </c>
      <c r="L56" s="32">
        <f>+J56*K56</f>
        <v>570</v>
      </c>
      <c r="M56" s="7" t="s">
        <v>34</v>
      </c>
      <c r="N56" s="32">
        <f>+C17</f>
        <v>20</v>
      </c>
      <c r="O56" s="32">
        <f>+N56*J56</f>
        <v>17.272727272727273</v>
      </c>
      <c r="P56" s="11" t="s">
        <v>34</v>
      </c>
    </row>
    <row r="57" spans="1:16" x14ac:dyDescent="0.3">
      <c r="A57" s="10" t="s">
        <v>7</v>
      </c>
      <c r="B57" s="1" t="s">
        <v>15</v>
      </c>
      <c r="C57" s="39" t="s">
        <v>21</v>
      </c>
      <c r="D57" s="7" t="s">
        <v>23</v>
      </c>
      <c r="E57" s="29" t="s">
        <v>22</v>
      </c>
      <c r="F57" s="33">
        <v>300</v>
      </c>
      <c r="G57" s="29" t="s">
        <v>35</v>
      </c>
      <c r="H57" s="7" t="s">
        <v>62</v>
      </c>
      <c r="I57" s="8" t="s">
        <v>64</v>
      </c>
      <c r="J57" s="31">
        <f>+F57/F62</f>
        <v>0.13636363636363635</v>
      </c>
      <c r="K57" s="46">
        <f>+C16</f>
        <v>660</v>
      </c>
      <c r="L57" s="47">
        <f>+J57*K57</f>
        <v>90</v>
      </c>
      <c r="M57" s="7" t="s">
        <v>35</v>
      </c>
      <c r="N57" s="46">
        <f>+C17</f>
        <v>20</v>
      </c>
      <c r="O57" s="47">
        <f>+N57*J57</f>
        <v>2.7272727272727271</v>
      </c>
      <c r="P57" s="11" t="s">
        <v>35</v>
      </c>
    </row>
    <row r="58" spans="1:16" ht="13.95" customHeight="1" thickBot="1" x14ac:dyDescent="0.35">
      <c r="A58" s="35" t="s">
        <v>8</v>
      </c>
      <c r="B58" s="36" t="s">
        <v>12</v>
      </c>
      <c r="C58" s="40" t="s">
        <v>21</v>
      </c>
      <c r="D58" s="37" t="s">
        <v>23</v>
      </c>
      <c r="E58" s="39" t="s">
        <v>23</v>
      </c>
      <c r="F58" s="41">
        <v>683</v>
      </c>
      <c r="G58" s="7" t="s">
        <v>35</v>
      </c>
      <c r="H58" s="1"/>
      <c r="I58" s="1"/>
      <c r="J58" s="1"/>
      <c r="K58" s="1"/>
      <c r="L58" s="6">
        <f>SUM(L56:L57)</f>
        <v>660</v>
      </c>
      <c r="M58" s="1"/>
      <c r="N58" s="1"/>
      <c r="O58" s="48">
        <f>SUM(O56:O57)</f>
        <v>20</v>
      </c>
      <c r="P58" s="11"/>
    </row>
    <row r="59" spans="1:16" ht="35.25" customHeight="1" thickTop="1" x14ac:dyDescent="0.3">
      <c r="A59" s="35" t="s">
        <v>9</v>
      </c>
      <c r="B59" s="36" t="s">
        <v>13</v>
      </c>
      <c r="C59" s="40" t="s">
        <v>21</v>
      </c>
      <c r="D59" s="37" t="s">
        <v>23</v>
      </c>
      <c r="E59" s="40" t="s">
        <v>23</v>
      </c>
      <c r="F59" s="41">
        <v>17</v>
      </c>
      <c r="G59" s="7" t="s">
        <v>35</v>
      </c>
      <c r="H59" s="52" t="s">
        <v>65</v>
      </c>
      <c r="I59" s="52"/>
      <c r="J59" s="52"/>
      <c r="K59" s="52"/>
      <c r="L59" s="52"/>
      <c r="M59" s="52"/>
      <c r="N59" s="52"/>
      <c r="O59" s="52"/>
      <c r="P59" s="53"/>
    </row>
    <row r="60" spans="1:16" x14ac:dyDescent="0.3">
      <c r="A60" s="35" t="s">
        <v>10</v>
      </c>
      <c r="B60" s="36" t="s">
        <v>11</v>
      </c>
      <c r="C60" s="37" t="s">
        <v>20</v>
      </c>
      <c r="D60" s="37" t="s">
        <v>23</v>
      </c>
      <c r="E60" s="40" t="s">
        <v>23</v>
      </c>
      <c r="F60" s="9">
        <v>100</v>
      </c>
      <c r="G60" s="7" t="s">
        <v>36</v>
      </c>
      <c r="H60" s="7"/>
      <c r="I60" s="8"/>
      <c r="J60" s="31"/>
      <c r="K60" s="4"/>
      <c r="L60" s="4"/>
      <c r="M60" s="1"/>
      <c r="N60" s="4"/>
      <c r="O60" s="4"/>
      <c r="P60" s="21"/>
    </row>
    <row r="61" spans="1:16" x14ac:dyDescent="0.3">
      <c r="A61" s="10" t="s">
        <v>25</v>
      </c>
      <c r="B61" s="1"/>
      <c r="C61" s="1"/>
      <c r="D61" s="1"/>
      <c r="E61" s="1"/>
      <c r="F61" s="25">
        <f>SUM(F56:F60)</f>
        <v>3000</v>
      </c>
      <c r="G61" s="1"/>
      <c r="H61" s="1"/>
      <c r="I61" s="1"/>
      <c r="J61" s="1"/>
      <c r="K61" s="1"/>
      <c r="L61" s="1"/>
      <c r="M61" s="1"/>
      <c r="N61" s="1"/>
      <c r="O61" s="1"/>
      <c r="P61" s="21"/>
    </row>
    <row r="62" spans="1:16" ht="15" thickBot="1" x14ac:dyDescent="0.35">
      <c r="A62" s="10"/>
      <c r="B62" s="1"/>
      <c r="C62" s="1"/>
      <c r="D62" s="1"/>
      <c r="E62" s="1"/>
      <c r="F62" s="27">
        <f>SUM(F56:F57)</f>
        <v>2200</v>
      </c>
      <c r="G62" s="1"/>
      <c r="H62" s="1"/>
      <c r="I62" s="1"/>
      <c r="J62" s="1"/>
      <c r="K62" s="1"/>
      <c r="L62" s="1"/>
      <c r="M62" s="1"/>
      <c r="N62" s="1"/>
      <c r="O62" s="1"/>
      <c r="P62" s="21"/>
    </row>
    <row r="63" spans="1:16" ht="15.6" thickTop="1" thickBot="1" x14ac:dyDescent="0.35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4"/>
    </row>
  </sheetData>
  <mergeCells count="10">
    <mergeCell ref="H52:P52"/>
    <mergeCell ref="H55:J55"/>
    <mergeCell ref="H59:P59"/>
    <mergeCell ref="A2:G2"/>
    <mergeCell ref="H3:J3"/>
    <mergeCell ref="H23:J23"/>
    <mergeCell ref="H33:J33"/>
    <mergeCell ref="H37:P37"/>
    <mergeCell ref="H30:P30"/>
    <mergeCell ref="H45:J45"/>
  </mergeCells>
  <pageMargins left="0.45" right="0.45" top="0.5" bottom="0.5" header="0.3" footer="0.05"/>
  <pageSetup paperSize="5" scale="71" fitToHeight="0" orientation="landscape" r:id="rId1"/>
  <rowBreaks count="2" manualBreakCount="2">
    <brk id="19" max="16383" man="1"/>
    <brk id="41" max="16383" man="1"/>
  </rowBreaks>
  <ignoredErrors>
    <ignoredError sqref="F40 F6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AC5F66B7A94F951902A9B7872CAB" ma:contentTypeVersion="21" ma:contentTypeDescription="Create a new document." ma:contentTypeScope="" ma:versionID="0ed74af0438fdd03511d717b31029bd5">
  <xsd:schema xmlns:xsd="http://www.w3.org/2001/XMLSchema" xmlns:xs="http://www.w3.org/2001/XMLSchema" xmlns:p="http://schemas.microsoft.com/office/2006/metadata/properties" xmlns:ns2="787e2aac-bb29-406f-9bb6-a573dee1536d" xmlns:ns3="e1c9eecd-4040-44f2-9204-5d4cc8657610" xmlns:ns4="44611d40-a4a5-4b27-ab89-a98b1d800dc6" targetNamespace="http://schemas.microsoft.com/office/2006/metadata/properties" ma:root="true" ma:fieldsID="6f84c0309c12d0c561e474bda1954262" ns2:_="" ns3:_="" ns4:_="">
    <xsd:import namespace="787e2aac-bb29-406f-9bb6-a573dee1536d"/>
    <xsd:import namespace="e1c9eecd-4040-44f2-9204-5d4cc8657610"/>
    <xsd:import namespace="44611d40-a4a5-4b27-ab89-a98b1d800d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e2aac-bb29-406f-9bb6-a573dee15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9eecd-4040-44f2-9204-5d4cc865761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bc97cb6-f601-41c6-968b-d90b0f2541ef}" ma:internalName="TaxCatchAll" ma:showField="CatchAllData" ma:web="e1c9eecd-4040-44f2-9204-5d4cc8657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11d40-a4a5-4b27-ab89-a98b1d800dc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7e2aac-bb29-406f-9bb6-a573dee1536d">
      <Terms xmlns="http://schemas.microsoft.com/office/infopath/2007/PartnerControls"/>
    </lcf76f155ced4ddcb4097134ff3c332f>
    <TaxCatchAll xmlns="e1c9eecd-4040-44f2-9204-5d4cc8657610" xsi:nil="true"/>
  </documentManagement>
</p:properties>
</file>

<file path=customXml/itemProps1.xml><?xml version="1.0" encoding="utf-8"?>
<ds:datastoreItem xmlns:ds="http://schemas.openxmlformats.org/officeDocument/2006/customXml" ds:itemID="{D85A78F7-15CB-4E85-8937-8BE95A5AB9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F2168B-4CD6-40AC-9F1E-3347FCF61E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7e2aac-bb29-406f-9bb6-a573dee1536d"/>
    <ds:schemaRef ds:uri="e1c9eecd-4040-44f2-9204-5d4cc8657610"/>
    <ds:schemaRef ds:uri="44611d40-a4a5-4b27-ab89-a98b1d800d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D78A36-1C70-422B-AD97-0EC7F0245162}">
  <ds:schemaRefs>
    <ds:schemaRef ds:uri="787e2aac-bb29-406f-9bb6-a573dee1536d"/>
    <ds:schemaRef ds:uri="44611d40-a4a5-4b27-ab89-a98b1d800dc6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e1c9eecd-4040-44f2-9204-5d4cc8657610"/>
  </ds:schemaRefs>
</ds:datastoreItem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Fringe Allocation Example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Dana (DOA)</dc:creator>
  <cp:lastModifiedBy>Desenberg, Elizabeth (DOA)</cp:lastModifiedBy>
  <cp:lastPrinted>2024-07-05T14:09:02Z</cp:lastPrinted>
  <dcterms:created xsi:type="dcterms:W3CDTF">2024-06-25T13:53:35Z</dcterms:created>
  <dcterms:modified xsi:type="dcterms:W3CDTF">2024-07-08T13:36:34Z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0x01010042CCAC5F66B7A94F951902A9B7872CAB</vt:lpwstr>
  </property>
  <property fmtid="{D5CDD505-2E9C-101B-9397-08002B2CF9AE}" pid="3" name="MediaServiceImageTags">
    <vt:lpwstr/>
  </property>
</Properties>
</file>