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workbookProtection workbookAlgorithmName="SHA-512" workbookHashValue="o3uWQwKARzR/JqEuLyYy5FAxvz7u8qLmtbR1QycWqyt8vaRJoaBNnz5P26y/Ua/l21y/Y7EMos7fA2pBNRkJ/g==" workbookSaltValue="TVOD/JqPQ8mFhw4eh5e7fA==" workbookSpinCount="100000" lockStructure="1"/>
  <bookViews>
    <workbookView xWindow="0" yWindow="0" windowWidth="19200" windowHeight="7056" activeTab="1"/>
  </bookViews>
  <sheets>
    <sheet name="Tab 1 - Prior Months" sheetId="1" r:id="rId1"/>
    <sheet name="Tab 2 - LED Calc" sheetId="2" r:id="rId2"/>
  </sheets>
  <definedNames>
    <definedName name="adjemp">'Tab 2 - LED Calc'!$D$21</definedName>
    <definedName name="adjlwop">'Tab 2 - LED Calc'!$D$14</definedName>
    <definedName name="bonner">'Tab 2 - LED Calc'!$D$21</definedName>
    <definedName name="bonner1">'Tab 2 - LED Calc'!$D$8</definedName>
    <definedName name="csbd">'Tab 2 - LED Calc'!$D$11</definedName>
    <definedName name="currper">'Tab 2 - LED Calc'!$D$8</definedName>
    <definedName name="lwopno">'Tab 2 - LED Calc'!$D$9</definedName>
    <definedName name="PSM">'Tab 2 - LED Calc'!$D$7</definedName>
    <definedName name="SBD">'Tab 2 - LED Calc'!$D$6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2" l="1"/>
  <c r="D18" i="2" s="1"/>
  <c r="D11" i="2"/>
  <c r="D14" i="2" s="1"/>
  <c r="D21" i="2" s="1"/>
  <c r="D24" i="2" s="1"/>
  <c r="E9" i="2"/>
  <c r="C17" i="1"/>
  <c r="E11" i="1" s="1"/>
  <c r="E8" i="1" l="1"/>
  <c r="E13" i="1" s="1"/>
  <c r="C19" i="1"/>
  <c r="F11" i="1"/>
  <c r="G11" i="1"/>
</calcChain>
</file>

<file path=xl/sharedStrings.xml><?xml version="1.0" encoding="utf-8"?>
<sst xmlns="http://schemas.openxmlformats.org/spreadsheetml/2006/main" count="50" uniqueCount="50">
  <si>
    <t>Begin 1</t>
  </si>
  <si>
    <t>Total Months of Service</t>
  </si>
  <si>
    <t>End 1</t>
  </si>
  <si>
    <t>Begin 2</t>
  </si>
  <si>
    <t>Total Prior Service</t>
  </si>
  <si>
    <t>End 2</t>
  </si>
  <si>
    <t>Year</t>
  </si>
  <si>
    <t>Month</t>
  </si>
  <si>
    <t>Day</t>
  </si>
  <si>
    <t>Begin 3</t>
  </si>
  <si>
    <t>End 3</t>
  </si>
  <si>
    <t>Prior Service Months</t>
  </si>
  <si>
    <t>Begin 4</t>
  </si>
  <si>
    <t>End 4</t>
  </si>
  <si>
    <t>Begin 5</t>
  </si>
  <si>
    <t>End 5</t>
  </si>
  <si>
    <t>Months Of Prior Service Calculator</t>
  </si>
  <si>
    <t xml:space="preserve">Instructions:  </t>
  </si>
  <si>
    <t>Date:</t>
  </si>
  <si>
    <t>When multiple beaks in service, enter every begin and end date.</t>
  </si>
  <si>
    <t>Employee Name:</t>
  </si>
  <si>
    <t>EIN:</t>
  </si>
  <si>
    <t>Current Payroll Period to Date:</t>
  </si>
  <si>
    <t>Number of Pay Periods of LWOP:</t>
  </si>
  <si>
    <t>Convert to Top of Pay Period:</t>
  </si>
  <si>
    <t>Adjust Date for LWOP Periods:</t>
  </si>
  <si>
    <t>Move Converted date in cell D11 and advance by number of periods missed for LWOP</t>
  </si>
  <si>
    <t>Full Years of Prior Service:</t>
  </si>
  <si>
    <t>Months of Prior Service:</t>
  </si>
  <si>
    <t>Convert PMIS prior service months into whole years and remainder months</t>
  </si>
  <si>
    <t>Take the date in cell D14 and back up the number of years/months of prior service</t>
  </si>
  <si>
    <t>Adjusted Leave Eligibility Svc date:</t>
  </si>
  <si>
    <t>Current Anniversary Number:</t>
  </si>
  <si>
    <t>Calculate the Leave Anniversary Date From Rehire Date and Prior Service Months</t>
  </si>
  <si>
    <t>TEST</t>
  </si>
  <si>
    <t>xxxxxxxxxxxxx</t>
  </si>
  <si>
    <t>Take the current Empl Rcd Hire Date and adjust for Pre 6/10/1997 (lag pay) Pay Periods</t>
  </si>
  <si>
    <t>Current Empl Rcd hire Date:</t>
  </si>
  <si>
    <t>Prior Service Months (tab 1):</t>
  </si>
  <si>
    <t xml:space="preserve">Enter the Hire begin and term dates of each Empl Rcd in the green boxes.  </t>
  </si>
  <si>
    <t>Classified State:</t>
  </si>
  <si>
    <t>\</t>
  </si>
  <si>
    <t xml:space="preserve">NOTE: The employee's leave accrual rate calculation includes all cumulative periods of salaried/career state service.  Periods of Leave Without Pay (LWOP) of more than 14 consecutive calendar days normally DO NOT count as service.  Adjustment of the leave eligibility service date is required when LWOP periods are entered.  </t>
  </si>
  <si>
    <t>u</t>
  </si>
  <si>
    <t>v</t>
  </si>
  <si>
    <t>w</t>
  </si>
  <si>
    <t>x</t>
  </si>
  <si>
    <t>y</t>
  </si>
  <si>
    <t>z</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</si>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</sst>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
  </numFmts>
  <fonts count="10" x14ac:knownFonts="1">
    <font>
      <sz val="11"/>
      <color theme="1"/>
      <name val="Calibri"/>
      <family val="2"/>
      <scheme val="minor"/>
    </font>
    <font>
      <b/>
      <sz val="11"/>
      <color theme="1"/>
      <name val="Calibri"/>
      <family val="2"/>
      <scheme val="minor"/>
    </font>
    <font>
      <sz val="10"/>
      <name val="Arial"/>
      <family val="2"/>
    </font>
    <font>
      <b/>
      <sz val="10"/>
      <name val="Arial"/>
      <family val="2"/>
    </font>
    <font>
      <b/>
      <u/>
      <sz val="10"/>
      <name val="Arial"/>
      <family val="2"/>
    </font>
    <font>
      <b/>
      <sz val="16"/>
      <color theme="1"/>
      <name val="Calibri"/>
      <family val="2"/>
      <scheme val="minor"/>
    </font>
    <font>
      <sz val="10"/>
      <color theme="0"/>
      <name val="Arial"/>
      <family val="2"/>
    </font>
    <font>
      <i/>
      <sz val="11"/>
      <color theme="1"/>
      <name val="Calibri"/>
      <family val="2"/>
      <scheme val="minor"/>
    </font>
    <font>
      <sz val="16"/>
      <color rgb="FFC40223"/>
      <name val="Wingdings 2"/>
      <family val="1"/>
      <charset val="2"/>
    </font>
    <font>
      <sz val="11"/>
      <color rgb="FFC40223"/>
      <name val="Calibri"/>
      <family val="2"/>
      <scheme val="minor"/>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1"/>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8">
    <xf numFmtId="0" fontId="0" fillId="0" borderId="0" xfId="0"/>
    <xf numFmtId="0" fontId="2" fillId="0" borderId="0" xfId="0" applyFont="1" applyBorder="1"/>
    <xf numFmtId="14" fontId="0" fillId="2" borderId="1" xfId="0" applyNumberFormat="1" applyFill="1" applyBorder="1"/>
    <xf numFmtId="0" fontId="4" fillId="0" borderId="8" xfId="0" applyFont="1" applyBorder="1" applyAlignment="1">
      <alignment horizontal="center"/>
    </xf>
    <xf numFmtId="0" fontId="4" fillId="0" borderId="0" xfId="0" applyFont="1" applyBorder="1" applyAlignment="1">
      <alignment horizontal="center"/>
    </xf>
    <xf numFmtId="0" fontId="4" fillId="0" borderId="9" xfId="0" applyFont="1" applyBorder="1" applyAlignment="1">
      <alignment horizontal="center"/>
    </xf>
    <xf numFmtId="0" fontId="0" fillId="0" borderId="10"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2" fillId="0" borderId="0" xfId="0" applyFont="1" applyFill="1" applyBorder="1"/>
    <xf numFmtId="0" fontId="0" fillId="0" borderId="0" xfId="0" applyAlignment="1">
      <alignment horizontal="center"/>
    </xf>
    <xf numFmtId="49" fontId="4" fillId="0" borderId="0" xfId="0" applyNumberFormat="1" applyFont="1" applyFill="1" applyBorder="1" applyAlignment="1">
      <alignment horizontal="center"/>
    </xf>
    <xf numFmtId="49" fontId="0" fillId="0" borderId="0" xfId="0" applyNumberFormat="1" applyFill="1" applyBorder="1" applyAlignment="1">
      <alignment horizontal="center"/>
    </xf>
    <xf numFmtId="14" fontId="0" fillId="4" borderId="0" xfId="0" applyNumberFormat="1" applyFill="1"/>
    <xf numFmtId="0" fontId="0" fillId="4" borderId="0" xfId="0" applyNumberFormat="1" applyFill="1"/>
    <xf numFmtId="0" fontId="1" fillId="0" borderId="8" xfId="0" applyFont="1" applyBorder="1"/>
    <xf numFmtId="0" fontId="1" fillId="0" borderId="0" xfId="0" applyFont="1" applyBorder="1"/>
    <xf numFmtId="0" fontId="0" fillId="0" borderId="0" xfId="0" applyBorder="1"/>
    <xf numFmtId="0" fontId="0" fillId="0" borderId="9" xfId="0" applyBorder="1"/>
    <xf numFmtId="14" fontId="0" fillId="5" borderId="0" xfId="0" applyNumberFormat="1" applyFill="1" applyBorder="1" applyAlignment="1" applyProtection="1">
      <alignment horizontal="right"/>
      <protection locked="0"/>
    </xf>
    <xf numFmtId="0" fontId="0" fillId="5" borderId="0" xfId="0" applyFill="1" applyBorder="1" applyAlignment="1" applyProtection="1">
      <alignment horizontal="right"/>
      <protection locked="0"/>
    </xf>
    <xf numFmtId="0" fontId="6" fillId="0" borderId="0" xfId="0" applyFont="1" applyBorder="1"/>
    <xf numFmtId="0" fontId="0" fillId="0" borderId="8" xfId="0" applyBorder="1"/>
    <xf numFmtId="14" fontId="0" fillId="0" borderId="0" xfId="0" applyNumberFormat="1" applyBorder="1"/>
    <xf numFmtId="0" fontId="7" fillId="0" borderId="8" xfId="0" applyFont="1" applyBorder="1"/>
    <xf numFmtId="0" fontId="7" fillId="0" borderId="0" xfId="0" applyFont="1" applyBorder="1"/>
    <xf numFmtId="1" fontId="0" fillId="0" borderId="0" xfId="0" applyNumberFormat="1" applyBorder="1"/>
    <xf numFmtId="0" fontId="0" fillId="0" borderId="12" xfId="0" applyBorder="1"/>
    <xf numFmtId="14" fontId="0" fillId="0" borderId="0" xfId="0" applyNumberFormat="1"/>
    <xf numFmtId="0" fontId="0" fillId="0" borderId="0" xfId="0" applyAlignment="1">
      <alignment horizontal="center" vertical="center"/>
    </xf>
    <xf numFmtId="0" fontId="2" fillId="0" borderId="0" xfId="0" applyFont="1" applyFill="1" applyBorder="1" applyAlignment="1">
      <alignment horizontal="center" vertical="center"/>
    </xf>
    <xf numFmtId="0" fontId="8" fillId="0" borderId="0" xfId="0" applyFont="1" applyBorder="1" applyAlignment="1">
      <alignment horizontal="center" vertical="center"/>
    </xf>
    <xf numFmtId="0" fontId="9" fillId="0" borderId="0" xfId="0" applyFont="1" applyBorder="1"/>
    <xf numFmtId="0" fontId="3" fillId="0" borderId="0"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5" fillId="0" borderId="13" xfId="0" applyFont="1" applyBorder="1" applyAlignment="1">
      <alignment horizont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1" fillId="5" borderId="0" xfId="0" applyFont="1" applyFill="1" applyBorder="1" applyAlignment="1" applyProtection="1">
      <alignment horizontal="right"/>
      <protection locked="0"/>
    </xf>
    <xf numFmtId="164" fontId="1" fillId="5" borderId="0" xfId="0" applyNumberFormat="1" applyFont="1" applyFill="1" applyBorder="1" applyAlignment="1" applyProtection="1">
      <alignment horizontal="right"/>
      <protection locked="0"/>
    </xf>
    <xf numFmtId="0" fontId="0" fillId="0" borderId="8" xfId="0" applyBorder="1" applyAlignment="1">
      <alignment wrapText="1"/>
    </xf>
    <xf numFmtId="0" fontId="0" fillId="0" borderId="0" xfId="0" applyBorder="1" applyAlignment="1">
      <alignment wrapText="1"/>
    </xf>
    <xf numFmtId="0" fontId="0" fillId="0" borderId="10" xfId="0" applyBorder="1" applyAlignment="1">
      <alignment wrapText="1"/>
    </xf>
    <xf numFmtId="0" fontId="0" fillId="0" borderId="11" xfId="0" applyBorder="1" applyAlignment="1">
      <alignment wrapText="1"/>
    </xf>
  </cellXfs>
  <cellStyles count="1">
    <cellStyle name="Normal" xfId="0" builtinId="0"/>
  </cellStyles>
  <dxfs count="0"/>
  <tableStyles count="0" defaultTableStyle="TableStyleMedium2" defaultPivotStyle="PivotStyleLight16"/>
  <colors>
    <mruColors>
      <color rgb="FFC402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election activeCell="E8" sqref="E8:G8"/>
    </sheetView>
  </sheetViews>
  <sheetFormatPr defaultRowHeight="14.4" x14ac:dyDescent="0.3"/>
  <cols>
    <col min="1" max="1" width="13.5546875" customWidth="1"/>
    <col min="2" max="2" width="4.77734375" style="29" customWidth="1"/>
    <col min="3" max="3" width="17.44140625" customWidth="1"/>
    <col min="4" max="4" width="8.109375" customWidth="1"/>
    <col min="5" max="5" width="14.5546875" customWidth="1"/>
    <col min="6" max="6" width="14.77734375" customWidth="1"/>
    <col min="9" max="9" width="9.44140625" bestFit="1" customWidth="1"/>
  </cols>
  <sheetData>
    <row r="1" spans="1:9" x14ac:dyDescent="0.3">
      <c r="A1" t="s">
        <v>16</v>
      </c>
    </row>
    <row r="3" spans="1:9" x14ac:dyDescent="0.3">
      <c r="A3" t="s">
        <v>17</v>
      </c>
      <c r="C3" t="s">
        <v>39</v>
      </c>
    </row>
    <row r="4" spans="1:9" x14ac:dyDescent="0.3">
      <c r="C4" t="s">
        <v>19</v>
      </c>
    </row>
    <row r="6" spans="1:9" ht="15" thickBot="1" x14ac:dyDescent="0.35">
      <c r="A6" t="s">
        <v>40</v>
      </c>
      <c r="C6" t="s">
        <v>18</v>
      </c>
    </row>
    <row r="7" spans="1:9" ht="25.05" customHeight="1" x14ac:dyDescent="0.3">
      <c r="A7" s="1" t="s">
        <v>0</v>
      </c>
      <c r="B7" s="31" t="s">
        <v>43</v>
      </c>
      <c r="C7" s="2">
        <v>32741</v>
      </c>
      <c r="E7" s="34" t="s">
        <v>1</v>
      </c>
      <c r="F7" s="35"/>
      <c r="G7" s="36"/>
    </row>
    <row r="8" spans="1:9" ht="25.05" customHeight="1" thickBot="1" x14ac:dyDescent="0.35">
      <c r="A8" s="1" t="s">
        <v>2</v>
      </c>
      <c r="B8" s="31" t="s">
        <v>44</v>
      </c>
      <c r="C8" s="2">
        <v>43809</v>
      </c>
      <c r="E8" s="37">
        <f>SUM((E11*12),F11)</f>
        <v>365</v>
      </c>
      <c r="F8" s="38"/>
      <c r="G8" s="39"/>
    </row>
    <row r="9" spans="1:9" ht="25.05" customHeight="1" x14ac:dyDescent="0.3">
      <c r="A9" s="1" t="s">
        <v>3</v>
      </c>
      <c r="B9" s="31" t="s">
        <v>45</v>
      </c>
      <c r="C9" s="2">
        <v>43886</v>
      </c>
      <c r="E9" s="34" t="s">
        <v>4</v>
      </c>
      <c r="F9" s="35"/>
      <c r="G9" s="36"/>
      <c r="I9" s="28"/>
    </row>
    <row r="10" spans="1:9" ht="25.05" customHeight="1" x14ac:dyDescent="0.3">
      <c r="A10" s="1" t="s">
        <v>5</v>
      </c>
      <c r="B10" s="31" t="s">
        <v>46</v>
      </c>
      <c r="C10" s="2">
        <v>43917</v>
      </c>
      <c r="E10" s="3" t="s">
        <v>6</v>
      </c>
      <c r="F10" s="4" t="s">
        <v>7</v>
      </c>
      <c r="G10" s="5" t="s">
        <v>8</v>
      </c>
    </row>
    <row r="11" spans="1:9" ht="25.05" customHeight="1" thickBot="1" x14ac:dyDescent="0.35">
      <c r="A11" s="1" t="s">
        <v>9</v>
      </c>
      <c r="B11" s="31" t="s">
        <v>47</v>
      </c>
      <c r="C11" s="2">
        <v>44022</v>
      </c>
      <c r="E11" s="6">
        <f>YEAR(C17)-1900</f>
        <v>30</v>
      </c>
      <c r="F11" s="7">
        <f>MONTH(C17)-1</f>
        <v>5</v>
      </c>
      <c r="G11" s="8">
        <f>DAY(C17)</f>
        <v>12</v>
      </c>
    </row>
    <row r="12" spans="1:9" ht="25.05" customHeight="1" x14ac:dyDescent="0.3">
      <c r="A12" s="1" t="s">
        <v>10</v>
      </c>
      <c r="B12" s="31" t="s">
        <v>48</v>
      </c>
      <c r="C12" s="2">
        <v>44044</v>
      </c>
      <c r="E12" s="34" t="s">
        <v>11</v>
      </c>
      <c r="F12" s="35"/>
      <c r="G12" s="36"/>
    </row>
    <row r="13" spans="1:9" ht="15" thickBot="1" x14ac:dyDescent="0.35">
      <c r="A13" s="9" t="s">
        <v>12</v>
      </c>
      <c r="B13" s="30"/>
      <c r="C13" s="2"/>
      <c r="E13" s="40">
        <f>E8</f>
        <v>365</v>
      </c>
      <c r="F13" s="41"/>
      <c r="G13" s="42"/>
    </row>
    <row r="14" spans="1:9" x14ac:dyDescent="0.3">
      <c r="A14" s="9" t="s">
        <v>13</v>
      </c>
      <c r="B14" s="30"/>
      <c r="C14" s="2"/>
      <c r="E14" s="10"/>
      <c r="F14" s="10"/>
      <c r="G14" s="10"/>
    </row>
    <row r="15" spans="1:9" x14ac:dyDescent="0.3">
      <c r="A15" s="9" t="s">
        <v>14</v>
      </c>
      <c r="B15" s="30"/>
      <c r="C15" s="2"/>
      <c r="E15" s="33"/>
      <c r="F15" s="33"/>
      <c r="G15" s="10"/>
    </row>
    <row r="16" spans="1:9" x14ac:dyDescent="0.3">
      <c r="A16" s="9" t="s">
        <v>15</v>
      </c>
      <c r="B16" s="30"/>
      <c r="C16" s="2"/>
      <c r="E16" s="11"/>
      <c r="F16" s="11"/>
      <c r="G16" s="10"/>
    </row>
    <row r="17" spans="3:7" x14ac:dyDescent="0.3">
      <c r="C17" s="13">
        <f>+C16-C15+C14-C13+C12-C11+C10-C9+C8-C7</f>
        <v>11121</v>
      </c>
      <c r="E17" s="12"/>
      <c r="F17" s="12"/>
      <c r="G17" s="10"/>
    </row>
    <row r="18" spans="3:7" x14ac:dyDescent="0.3">
      <c r="C18" s="14" t="s">
        <v>41</v>
      </c>
      <c r="E18" s="12"/>
      <c r="F18" s="12"/>
      <c r="G18" s="10"/>
    </row>
    <row r="19" spans="3:7" x14ac:dyDescent="0.3">
      <c r="C19" s="14">
        <f>IF(E11=C18,5,0)</f>
        <v>0</v>
      </c>
      <c r="E19" s="12"/>
      <c r="F19" s="12"/>
      <c r="G19" s="10"/>
    </row>
    <row r="20" spans="3:7" x14ac:dyDescent="0.3">
      <c r="E20" s="12"/>
      <c r="F20" s="12"/>
      <c r="G20" s="10"/>
    </row>
    <row r="21" spans="3:7" x14ac:dyDescent="0.3">
      <c r="E21" s="12"/>
      <c r="F21" s="12"/>
      <c r="G21" s="10"/>
    </row>
    <row r="22" spans="3:7" x14ac:dyDescent="0.3">
      <c r="E22" s="12"/>
      <c r="F22" s="12"/>
    </row>
  </sheetData>
  <mergeCells count="6">
    <mergeCell ref="E15:F15"/>
    <mergeCell ref="E7:G7"/>
    <mergeCell ref="E8:G8"/>
    <mergeCell ref="E9:G9"/>
    <mergeCell ref="E12:G12"/>
    <mergeCell ref="E13:G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abSelected="1" workbookViewId="0">
      <selection activeCell="G22" sqref="G22"/>
    </sheetView>
  </sheetViews>
  <sheetFormatPr defaultRowHeight="14.4" x14ac:dyDescent="0.3"/>
  <cols>
    <col min="3" max="4" width="13.77734375" customWidth="1"/>
  </cols>
  <sheetData>
    <row r="1" spans="1:8" x14ac:dyDescent="0.3">
      <c r="A1" s="43" t="s">
        <v>33</v>
      </c>
      <c r="B1" s="44"/>
      <c r="C1" s="44"/>
      <c r="D1" s="44"/>
      <c r="E1" s="44"/>
      <c r="F1" s="44"/>
      <c r="G1" s="44"/>
      <c r="H1" s="45"/>
    </row>
    <row r="2" spans="1:8" x14ac:dyDescent="0.3">
      <c r="A2" s="46"/>
      <c r="B2" s="47"/>
      <c r="C2" s="47"/>
      <c r="D2" s="47"/>
      <c r="E2" s="47"/>
      <c r="F2" s="47"/>
      <c r="G2" s="47"/>
      <c r="H2" s="48"/>
    </row>
    <row r="3" spans="1:8" ht="15" thickBot="1" x14ac:dyDescent="0.35">
      <c r="A3" s="49"/>
      <c r="B3" s="50"/>
      <c r="C3" s="50"/>
      <c r="D3" s="50"/>
      <c r="E3" s="50"/>
      <c r="F3" s="50"/>
      <c r="G3" s="50"/>
      <c r="H3" s="51"/>
    </row>
    <row r="4" spans="1:8" x14ac:dyDescent="0.3">
      <c r="A4" s="15" t="s">
        <v>20</v>
      </c>
      <c r="B4" s="16"/>
      <c r="C4" s="52" t="s">
        <v>34</v>
      </c>
      <c r="D4" s="52"/>
      <c r="E4" s="17"/>
      <c r="F4" s="17"/>
      <c r="G4" s="17"/>
      <c r="H4" s="18"/>
    </row>
    <row r="5" spans="1:8" x14ac:dyDescent="0.3">
      <c r="A5" s="15" t="s">
        <v>21</v>
      </c>
      <c r="B5" s="16"/>
      <c r="C5" s="53" t="s">
        <v>35</v>
      </c>
      <c r="D5" s="53"/>
      <c r="E5" s="17"/>
      <c r="F5" s="17"/>
      <c r="G5" s="17"/>
      <c r="H5" s="18"/>
    </row>
    <row r="6" spans="1:8" x14ac:dyDescent="0.3">
      <c r="A6" s="15" t="s">
        <v>37</v>
      </c>
      <c r="B6" s="16"/>
      <c r="C6" s="16"/>
      <c r="D6" s="19">
        <v>44105</v>
      </c>
      <c r="E6" s="17"/>
      <c r="F6" s="17"/>
      <c r="G6" s="17"/>
      <c r="H6" s="18"/>
    </row>
    <row r="7" spans="1:8" x14ac:dyDescent="0.3">
      <c r="A7" s="15" t="s">
        <v>38</v>
      </c>
      <c r="B7" s="16"/>
      <c r="C7" s="16"/>
      <c r="D7" s="20">
        <v>365</v>
      </c>
      <c r="E7" s="32" t="s">
        <v>49</v>
      </c>
      <c r="F7" s="17"/>
      <c r="G7" s="17"/>
      <c r="H7" s="18"/>
    </row>
    <row r="8" spans="1:8" x14ac:dyDescent="0.3">
      <c r="A8" s="15" t="s">
        <v>22</v>
      </c>
      <c r="B8" s="16"/>
      <c r="C8" s="16"/>
      <c r="D8" s="19">
        <v>44043</v>
      </c>
      <c r="E8" s="17"/>
      <c r="F8" s="17"/>
      <c r="G8" s="17"/>
      <c r="H8" s="18"/>
    </row>
    <row r="9" spans="1:8" x14ac:dyDescent="0.3">
      <c r="A9" s="15" t="s">
        <v>23</v>
      </c>
      <c r="B9" s="16"/>
      <c r="C9" s="16"/>
      <c r="D9" s="20">
        <v>0</v>
      </c>
      <c r="E9" s="21" t="str">
        <f>IF(OR(D9=0,(D9/2)=INT(D9/2)),"even","odd")</f>
        <v>even</v>
      </c>
      <c r="F9" s="17"/>
      <c r="G9" s="17"/>
      <c r="H9" s="18"/>
    </row>
    <row r="10" spans="1:8" x14ac:dyDescent="0.3">
      <c r="A10" s="22"/>
      <c r="B10" s="17"/>
      <c r="C10" s="17"/>
      <c r="D10" s="17"/>
      <c r="E10" s="17"/>
      <c r="F10" s="17"/>
      <c r="G10" s="17"/>
      <c r="H10" s="18"/>
    </row>
    <row r="11" spans="1:8" x14ac:dyDescent="0.3">
      <c r="A11" s="15" t="s">
        <v>24</v>
      </c>
      <c r="B11" s="17"/>
      <c r="C11" s="17"/>
      <c r="D11" s="23">
        <f>IF(SBD&gt;DATE(1997,6,10),DATE(YEAR(SBD),IF(DAY(SBD)&gt;25,MONTH(SBD)+1,MONTH(SBD)),IF(AND(DAY(SBD)&gt;10,DAY(SBD)&lt;26),25,10)),DATE(YEAR(SBD),IF(DAY(SBD)=1,MONTH(SBD)-1,MONTH(SBD)),IF(OR(DAY(SBD)=1,DAY(SBD)&gt;16),25,10)))</f>
        <v>44114</v>
      </c>
      <c r="E11" s="17"/>
      <c r="F11" s="17"/>
      <c r="G11" s="17"/>
      <c r="H11" s="18"/>
    </row>
    <row r="12" spans="1:8" x14ac:dyDescent="0.3">
      <c r="A12" s="24" t="s">
        <v>36</v>
      </c>
      <c r="B12" s="25"/>
      <c r="C12" s="25"/>
      <c r="D12" s="25"/>
      <c r="E12" s="25"/>
      <c r="F12" s="25"/>
      <c r="G12" s="25"/>
      <c r="H12" s="18"/>
    </row>
    <row r="13" spans="1:8" x14ac:dyDescent="0.3">
      <c r="A13" s="22"/>
      <c r="B13" s="17"/>
      <c r="C13" s="17"/>
      <c r="D13" s="17"/>
      <c r="E13" s="17"/>
      <c r="F13" s="17"/>
      <c r="G13" s="17"/>
      <c r="H13" s="18"/>
    </row>
    <row r="14" spans="1:8" x14ac:dyDescent="0.3">
      <c r="A14" s="15" t="s">
        <v>25</v>
      </c>
      <c r="B14" s="17"/>
      <c r="C14" s="17"/>
      <c r="D14" s="23">
        <f>DATE(YEAR(csbd),IF(DAY(csbd)=25,MONTH(csbd)+ROUNDUP(lwopno/2,0),MONTH(csbd)+ROUNDDOWN(lwopno/2,0)),IF(E9="even",DAY(csbd),IF(DAY(csbd)=25,10,25)))</f>
        <v>44114</v>
      </c>
      <c r="E14" s="17"/>
      <c r="F14" s="17"/>
      <c r="G14" s="17"/>
      <c r="H14" s="18"/>
    </row>
    <row r="15" spans="1:8" x14ac:dyDescent="0.3">
      <c r="A15" s="24" t="s">
        <v>26</v>
      </c>
      <c r="B15" s="25"/>
      <c r="C15" s="25"/>
      <c r="D15" s="25"/>
      <c r="E15" s="25"/>
      <c r="F15" s="25"/>
      <c r="G15" s="25"/>
      <c r="H15" s="18"/>
    </row>
    <row r="16" spans="1:8" x14ac:dyDescent="0.3">
      <c r="A16" s="22"/>
      <c r="B16" s="17"/>
      <c r="C16" s="17"/>
      <c r="D16" s="17"/>
      <c r="E16" s="17"/>
      <c r="F16" s="17"/>
      <c r="G16" s="17"/>
      <c r="H16" s="18"/>
    </row>
    <row r="17" spans="1:8" x14ac:dyDescent="0.3">
      <c r="A17" s="15" t="s">
        <v>27</v>
      </c>
      <c r="B17" s="17"/>
      <c r="C17" s="17"/>
      <c r="D17" s="26">
        <f>INT(PSM/12)</f>
        <v>30</v>
      </c>
      <c r="E17" s="17"/>
      <c r="F17" s="17"/>
      <c r="G17" s="17"/>
      <c r="H17" s="18"/>
    </row>
    <row r="18" spans="1:8" x14ac:dyDescent="0.3">
      <c r="A18" s="15" t="s">
        <v>28</v>
      </c>
      <c r="B18" s="17"/>
      <c r="C18" s="17"/>
      <c r="D18" s="17">
        <f>PSM-(D17*12)</f>
        <v>5</v>
      </c>
      <c r="E18" s="17"/>
      <c r="F18" s="17"/>
      <c r="G18" s="17"/>
      <c r="H18" s="18"/>
    </row>
    <row r="19" spans="1:8" x14ac:dyDescent="0.3">
      <c r="A19" s="24" t="s">
        <v>29</v>
      </c>
      <c r="B19" s="17"/>
      <c r="C19" s="17"/>
      <c r="D19" s="17"/>
      <c r="E19" s="17"/>
      <c r="F19" s="17"/>
      <c r="G19" s="17"/>
      <c r="H19" s="18"/>
    </row>
    <row r="20" spans="1:8" x14ac:dyDescent="0.3">
      <c r="A20" s="22"/>
      <c r="B20" s="17"/>
      <c r="C20" s="17"/>
      <c r="D20" s="17"/>
      <c r="E20" s="17"/>
      <c r="F20" s="17"/>
      <c r="G20" s="17"/>
      <c r="H20" s="18"/>
    </row>
    <row r="21" spans="1:8" x14ac:dyDescent="0.3">
      <c r="A21" s="15" t="s">
        <v>31</v>
      </c>
      <c r="B21" s="17"/>
      <c r="C21" s="17"/>
      <c r="D21" s="23">
        <f>EDATE(adjlwop,-PSM)</f>
        <v>33003</v>
      </c>
      <c r="E21" s="17"/>
      <c r="F21" s="17"/>
      <c r="G21" s="17"/>
      <c r="H21" s="18"/>
    </row>
    <row r="22" spans="1:8" x14ac:dyDescent="0.3">
      <c r="A22" s="24" t="s">
        <v>30</v>
      </c>
      <c r="B22" s="17"/>
      <c r="C22" s="17"/>
      <c r="D22" s="17"/>
      <c r="E22" s="17"/>
      <c r="F22" s="17"/>
      <c r="G22" s="17"/>
      <c r="H22" s="18"/>
    </row>
    <row r="23" spans="1:8" x14ac:dyDescent="0.3">
      <c r="A23" s="22"/>
      <c r="B23" s="17"/>
      <c r="C23" s="17"/>
      <c r="D23" s="17"/>
      <c r="E23" s="17"/>
      <c r="F23" s="17"/>
      <c r="G23" s="17"/>
      <c r="H23" s="18"/>
    </row>
    <row r="24" spans="1:8" x14ac:dyDescent="0.3">
      <c r="A24" s="15" t="s">
        <v>32</v>
      </c>
      <c r="B24" s="17"/>
      <c r="C24" s="17"/>
      <c r="D24" s="26">
        <f>(5*INT((((bonner1-bonner)/365)/5)))</f>
        <v>30</v>
      </c>
      <c r="E24" s="17"/>
      <c r="F24" s="17"/>
      <c r="G24" s="17"/>
      <c r="H24" s="18"/>
    </row>
    <row r="25" spans="1:8" x14ac:dyDescent="0.3">
      <c r="A25" s="22"/>
      <c r="B25" s="17"/>
      <c r="C25" s="17"/>
      <c r="D25" s="17"/>
      <c r="E25" s="17"/>
      <c r="F25" s="17"/>
      <c r="G25" s="17"/>
      <c r="H25" s="18"/>
    </row>
    <row r="26" spans="1:8" x14ac:dyDescent="0.3">
      <c r="A26" s="54" t="s">
        <v>42</v>
      </c>
      <c r="B26" s="55"/>
      <c r="C26" s="55"/>
      <c r="D26" s="55"/>
      <c r="E26" s="55"/>
      <c r="F26" s="55"/>
      <c r="G26" s="55"/>
      <c r="H26" s="18"/>
    </row>
    <row r="27" spans="1:8" x14ac:dyDescent="0.3">
      <c r="A27" s="54"/>
      <c r="B27" s="55"/>
      <c r="C27" s="55"/>
      <c r="D27" s="55"/>
      <c r="E27" s="55"/>
      <c r="F27" s="55"/>
      <c r="G27" s="55"/>
      <c r="H27" s="18"/>
    </row>
    <row r="28" spans="1:8" x14ac:dyDescent="0.3">
      <c r="A28" s="54"/>
      <c r="B28" s="55"/>
      <c r="C28" s="55"/>
      <c r="D28" s="55"/>
      <c r="E28" s="55"/>
      <c r="F28" s="55"/>
      <c r="G28" s="55"/>
      <c r="H28" s="18"/>
    </row>
    <row r="29" spans="1:8" ht="15" thickBot="1" x14ac:dyDescent="0.35">
      <c r="A29" s="56"/>
      <c r="B29" s="57"/>
      <c r="C29" s="57"/>
      <c r="D29" s="57"/>
      <c r="E29" s="57"/>
      <c r="F29" s="57"/>
      <c r="G29" s="57"/>
      <c r="H29" s="27"/>
    </row>
  </sheetData>
  <mergeCells count="4">
    <mergeCell ref="A1:H3"/>
    <mergeCell ref="C4:D4"/>
    <mergeCell ref="C5:D5"/>
    <mergeCell ref="A26:G2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EAC13CF4056B4CAE9681631810FDA3" ma:contentTypeVersion="12" ma:contentTypeDescription="Create a new document." ma:contentTypeScope="" ma:versionID="ac97a809de06332deb664d1a6a0436c0">
  <xsd:schema xmlns:xsd="http://www.w3.org/2001/XMLSchema" xmlns:xs="http://www.w3.org/2001/XMLSchema" xmlns:p="http://schemas.microsoft.com/office/2006/metadata/properties" xmlns:ns2="58dd59a5-d14e-4ead-be24-71016960a011" xmlns:ns3="db9677cf-85e9-493e-8c15-141b372fd554" targetNamespace="http://schemas.microsoft.com/office/2006/metadata/properties" ma:root="true" ma:fieldsID="be1aeb5ce15e14321367bfcbe02aaeae" ns2:_="" ns3:_="">
    <xsd:import namespace="58dd59a5-d14e-4ead-be24-71016960a011"/>
    <xsd:import namespace="db9677cf-85e9-493e-8c15-141b372fd554"/>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AutoKeyPoints" minOccurs="0"/>
                <xsd:element ref="ns2:MediaServiceKeyPoints" minOccurs="0"/>
                <xsd:element ref="ns2:MediaServiceDateTaken" minOccurs="0"/>
                <xsd:element ref="ns2:MediaServiceAutoTags"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d59a5-d14e-4ead-be24-71016960a0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b9677cf-85e9-493e-8c15-141b372fd55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40AF73-DD5B-4E7A-BD5C-AE1005996971}"/>
</file>

<file path=customXml/itemProps2.xml><?xml version="1.0" encoding="utf-8"?>
<ds:datastoreItem xmlns:ds="http://schemas.openxmlformats.org/officeDocument/2006/customXml" ds:itemID="{7449F4A1-B0CE-41A8-9301-CC81FDAF8ECA}"/>
</file>

<file path=customXml/itemProps3.xml><?xml version="1.0" encoding="utf-8"?>
<ds:datastoreItem xmlns:ds="http://schemas.openxmlformats.org/officeDocument/2006/customXml" ds:itemID="{1896A129-6F31-4CD7-B830-3AF32E61BB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Tab 1 - Prior Months</vt:lpstr>
      <vt:lpstr>Tab 2 - LED Calc</vt:lpstr>
      <vt:lpstr>adjemp</vt:lpstr>
      <vt:lpstr>adjlwop</vt:lpstr>
      <vt:lpstr>bonner</vt:lpstr>
      <vt:lpstr>bonner1</vt:lpstr>
      <vt:lpstr>csbd</vt:lpstr>
      <vt:lpstr>currper</vt:lpstr>
      <vt:lpstr>lwopno</vt:lpstr>
      <vt:lpstr>PSM</vt:lpstr>
      <vt:lpstr>SBD</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dcterms:created xsi:type="dcterms:W3CDTF">2020-11-01T18:09:01Z</dcterms:created>
  <dcterms:modified xsi:type="dcterms:W3CDTF">2021-06-30T17:17:24Z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0x010100DCEAC13CF4056B4CAE9681631810FDA3</vt:lpwstr>
  </property>
</Properties>
</file>